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4. Obras\2. OBRAS POR PROVINCIAS\"/>
    </mc:Choice>
  </mc:AlternateContent>
  <bookViews>
    <workbookView xWindow="0" yWindow="0" windowWidth="28800" windowHeight="10680"/>
  </bookViews>
  <sheets>
    <sheet name="OBRAS " sheetId="1" r:id="rId1"/>
  </sheets>
  <externalReferences>
    <externalReference r:id="rId2"/>
    <externalReference r:id="rId3"/>
    <externalReference r:id="rId4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afd" localSheetId="0">#REF!</definedName>
    <definedName name="afd">#REF!</definedName>
    <definedName name="_xlnm.Print_Area" localSheetId="0">'OBRAS '!$A$1:$X$214</definedName>
    <definedName name="base">[2]Desvinculados!$B$2:$B$3413</definedName>
    <definedName name="bffh" localSheetId="0">#REF!</definedName>
    <definedName name="bffh">#REF!</definedName>
    <definedName name="Button_13">"CLAGA2000_Consolidado_2001_List"</definedName>
    <definedName name="bye" localSheetId="0">#REF!</definedName>
    <definedName name="bye">#REF!</definedName>
    <definedName name="cxvgfd" localSheetId="0">#REF!</definedName>
    <definedName name="cxvgfd">#REF!</definedName>
    <definedName name="d" localSheetId="0">#REF!</definedName>
    <definedName name="d">#REF!</definedName>
    <definedName name="da" localSheetId="0">#REF!</definedName>
    <definedName name="da">#REF!</definedName>
    <definedName name="dd" localSheetId="0">#REF!</definedName>
    <definedName name="dd">#REF!</definedName>
    <definedName name="ddd">#REF!</definedName>
    <definedName name="DGE" localSheetId="0">#REF!</definedName>
    <definedName name="DGE">#REF!</definedName>
    <definedName name="DGH" localSheetId="0">#REF!</definedName>
    <definedName name="DGH">#REF!</definedName>
    <definedName name="ERTG" localSheetId="0">#REF!</definedName>
    <definedName name="ERTG">#REF!</definedName>
    <definedName name="estemonto" localSheetId="0">#REF!</definedName>
    <definedName name="estemonto">#REF!</definedName>
    <definedName name="estructura" localSheetId="0">#REF!</definedName>
    <definedName name="estructura">#REF!</definedName>
    <definedName name="eteyy" localSheetId="0">#REF!</definedName>
    <definedName name="eteyy">#REF!</definedName>
    <definedName name="fd" localSheetId="0">#REF!</definedName>
    <definedName name="fd">#REF!</definedName>
    <definedName name="FDFSS" localSheetId="0">#REF!</definedName>
    <definedName name="FDFSS">#REF!</definedName>
    <definedName name="ff" localSheetId="0">#REF!</definedName>
    <definedName name="ff">#REF!</definedName>
    <definedName name="FORMATO">#N/A</definedName>
    <definedName name="fsfsgf" localSheetId="0">#REF!</definedName>
    <definedName name="fsfsgf">#REF!</definedName>
    <definedName name="fsmjkjf" localSheetId="0">#REF!</definedName>
    <definedName name="fsmjkjf">#REF!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 localSheetId="0">#REF!</definedName>
    <definedName name="gastoekem">#REF!</definedName>
    <definedName name="GTT" localSheetId="0">#REF!</definedName>
    <definedName name="GTT">#REF!</definedName>
    <definedName name="hbjhbjh" localSheetId="0">#REF!</definedName>
    <definedName name="hbjhbjh">#REF!</definedName>
    <definedName name="hgghf" localSheetId="0">#REF!</definedName>
    <definedName name="hgghf">#REF!</definedName>
    <definedName name="hmhgj" localSheetId="0">#REF!</definedName>
    <definedName name="hmhgj">#REF!</definedName>
    <definedName name="hola" localSheetId="0">#REF!</definedName>
    <definedName name="hola">#REF!</definedName>
    <definedName name="HOLE" localSheetId="0">#REF!</definedName>
    <definedName name="HOLE">#REF!</definedName>
    <definedName name="I." localSheetId="0">#REF!</definedName>
    <definedName name="I.">#REF!</definedName>
    <definedName name="ingreso" localSheetId="0">#REF!</definedName>
    <definedName name="ingreso">#REF!</definedName>
    <definedName name="j" localSheetId="0">#REF!</definedName>
    <definedName name="j">#REF!</definedName>
    <definedName name="j56895684" localSheetId="0">#REF!</definedName>
    <definedName name="j56895684">#REF!</definedName>
    <definedName name="ju" localSheetId="0">#REF!</definedName>
    <definedName name="ju">#REF!</definedName>
    <definedName name="Julio" localSheetId="0">#REF!</definedName>
    <definedName name="Julio">#REF!</definedName>
    <definedName name="kk" localSheetId="0">#REF!</definedName>
    <definedName name="kk">#REF!</definedName>
    <definedName name="KLOIU" localSheetId="0">#REF!</definedName>
    <definedName name="KLOIU">#REF!</definedName>
    <definedName name="l." localSheetId="0">#REF!</definedName>
    <definedName name="l.">#REF!</definedName>
    <definedName name="LMJNBUJJUHGCF" localSheetId="0">#REF!</definedName>
    <definedName name="LMJNBUJJUHGCF">#REF!</definedName>
    <definedName name="LPO" localSheetId="0">#REF!</definedName>
    <definedName name="LPO">#REF!</definedName>
    <definedName name="MONTO" localSheetId="0">#REF!</definedName>
    <definedName name="MONTO">#REF!</definedName>
    <definedName name="obra" localSheetId="0">#REF!</definedName>
    <definedName name="obra">#REF!</definedName>
    <definedName name="obrasregularizadas" localSheetId="0">#REF!</definedName>
    <definedName name="obrasregularizadas">#REF!</definedName>
    <definedName name="obrs" localSheetId="0">#REF!</definedName>
    <definedName name="obrs">#REF!</definedName>
    <definedName name="OCTUBRE">#N/A</definedName>
    <definedName name="ok" localSheetId="0">#REF!</definedName>
    <definedName name="ok">#REF!</definedName>
    <definedName name="P" localSheetId="0">#REF!</definedName>
    <definedName name="P">#REF!</definedName>
    <definedName name="pdff" localSheetId="0">#REF!</definedName>
    <definedName name="pdff">#REF!</definedName>
    <definedName name="piuy" localSheetId="0">#REF!</definedName>
    <definedName name="piuy">#REF!</definedName>
    <definedName name="PPOO" localSheetId="0">#REF!</definedName>
    <definedName name="PPOO">#REF!</definedName>
    <definedName name="retgre" localSheetId="0">#REF!</definedName>
    <definedName name="retgre">#REF!</definedName>
    <definedName name="ROS">#N/A</definedName>
    <definedName name="s" localSheetId="0">#REF!</definedName>
    <definedName name="s">#REF!</definedName>
    <definedName name="sdfg" localSheetId="0">#REF!</definedName>
    <definedName name="sdfg">#REF!</definedName>
    <definedName name="sed" localSheetId="0">#REF!</definedName>
    <definedName name="sed">#REF!</definedName>
    <definedName name="Septiembre" localSheetId="0">#REF!</definedName>
    <definedName name="Septiembre">#REF!</definedName>
    <definedName name="sfd" localSheetId="0">#REF!</definedName>
    <definedName name="sfd">#REF!</definedName>
    <definedName name="_xlnm.Print_Titles" localSheetId="0">'OBRAS '!$7:$7</definedName>
    <definedName name="uil" localSheetId="0">#REF!</definedName>
    <definedName name="uil">#REF!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 localSheetId="0">#REF!</definedName>
    <definedName name="VERFE">#REF!</definedName>
    <definedName name="verft" localSheetId="0">#REF!</definedName>
    <definedName name="verft">#REF!</definedName>
    <definedName name="wrew" localSheetId="0">#REF!</definedName>
    <definedName name="wr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5" i="1" l="1"/>
  <c r="V204" i="1"/>
  <c r="U204" i="1"/>
  <c r="T204" i="1"/>
  <c r="O204" i="1"/>
  <c r="K204" i="1"/>
  <c r="G204" i="1"/>
  <c r="F204" i="1"/>
  <c r="E204" i="1"/>
  <c r="W203" i="1"/>
  <c r="W204" i="1" s="1"/>
  <c r="S203" i="1"/>
  <c r="S204" i="1" s="1"/>
  <c r="O203" i="1"/>
  <c r="K203" i="1"/>
  <c r="G203" i="1"/>
  <c r="W201" i="1"/>
  <c r="V201" i="1"/>
  <c r="U201" i="1"/>
  <c r="T201" i="1"/>
  <c r="S201" i="1"/>
  <c r="O201" i="1"/>
  <c r="K201" i="1"/>
  <c r="F201" i="1"/>
  <c r="E201" i="1"/>
  <c r="W200" i="1"/>
  <c r="S200" i="1"/>
  <c r="O200" i="1"/>
  <c r="K200" i="1"/>
  <c r="G200" i="1"/>
  <c r="G201" i="1" s="1"/>
  <c r="W198" i="1"/>
  <c r="V198" i="1"/>
  <c r="U198" i="1"/>
  <c r="T198" i="1"/>
  <c r="F198" i="1"/>
  <c r="E198" i="1"/>
  <c r="W197" i="1"/>
  <c r="S197" i="1"/>
  <c r="S198" i="1" s="1"/>
  <c r="O197" i="1"/>
  <c r="O198" i="1" s="1"/>
  <c r="K197" i="1"/>
  <c r="K198" i="1" s="1"/>
  <c r="E197" i="1"/>
  <c r="G197" i="1" s="1"/>
  <c r="G198" i="1" s="1"/>
  <c r="Y195" i="1"/>
  <c r="V195" i="1"/>
  <c r="U195" i="1"/>
  <c r="T195" i="1"/>
  <c r="F195" i="1"/>
  <c r="E195" i="1"/>
  <c r="X194" i="1"/>
  <c r="W194" i="1"/>
  <c r="S194" i="1"/>
  <c r="O194" i="1"/>
  <c r="K194" i="1"/>
  <c r="G194" i="1"/>
  <c r="W193" i="1"/>
  <c r="X193" i="1" s="1"/>
  <c r="S193" i="1"/>
  <c r="G193" i="1"/>
  <c r="W192" i="1"/>
  <c r="S192" i="1"/>
  <c r="X192" i="1" s="1"/>
  <c r="G192" i="1"/>
  <c r="W191" i="1"/>
  <c r="S191" i="1"/>
  <c r="O191" i="1"/>
  <c r="X191" i="1" s="1"/>
  <c r="G191" i="1"/>
  <c r="X190" i="1"/>
  <c r="W190" i="1"/>
  <c r="S190" i="1"/>
  <c r="O190" i="1"/>
  <c r="K190" i="1"/>
  <c r="G190" i="1"/>
  <c r="W189" i="1"/>
  <c r="S189" i="1"/>
  <c r="O189" i="1"/>
  <c r="K189" i="1"/>
  <c r="X189" i="1" s="1"/>
  <c r="G189" i="1"/>
  <c r="X188" i="1"/>
  <c r="W188" i="1"/>
  <c r="S188" i="1"/>
  <c r="O188" i="1"/>
  <c r="K188" i="1"/>
  <c r="G188" i="1"/>
  <c r="W187" i="1"/>
  <c r="S187" i="1"/>
  <c r="O187" i="1"/>
  <c r="K187" i="1"/>
  <c r="X187" i="1" s="1"/>
  <c r="G187" i="1"/>
  <c r="X186" i="1"/>
  <c r="W186" i="1"/>
  <c r="S186" i="1"/>
  <c r="O186" i="1"/>
  <c r="K186" i="1"/>
  <c r="G186" i="1"/>
  <c r="W185" i="1"/>
  <c r="S185" i="1"/>
  <c r="O185" i="1"/>
  <c r="K185" i="1"/>
  <c r="X185" i="1" s="1"/>
  <c r="G185" i="1"/>
  <c r="X184" i="1"/>
  <c r="W184" i="1"/>
  <c r="S184" i="1"/>
  <c r="O184" i="1"/>
  <c r="K184" i="1"/>
  <c r="G184" i="1"/>
  <c r="W183" i="1"/>
  <c r="S183" i="1"/>
  <c r="O183" i="1"/>
  <c r="K183" i="1"/>
  <c r="X183" i="1" s="1"/>
  <c r="G183" i="1"/>
  <c r="X182" i="1"/>
  <c r="W182" i="1"/>
  <c r="S182" i="1"/>
  <c r="O182" i="1"/>
  <c r="K182" i="1"/>
  <c r="G182" i="1"/>
  <c r="W181" i="1"/>
  <c r="S181" i="1"/>
  <c r="O181" i="1"/>
  <c r="K181" i="1"/>
  <c r="X181" i="1" s="1"/>
  <c r="G181" i="1"/>
  <c r="X180" i="1"/>
  <c r="W180" i="1"/>
  <c r="S180" i="1"/>
  <c r="O180" i="1"/>
  <c r="K180" i="1"/>
  <c r="G180" i="1"/>
  <c r="W179" i="1"/>
  <c r="S179" i="1"/>
  <c r="O179" i="1"/>
  <c r="K179" i="1"/>
  <c r="X179" i="1" s="1"/>
  <c r="G179" i="1"/>
  <c r="X178" i="1"/>
  <c r="W178" i="1"/>
  <c r="S178" i="1"/>
  <c r="O178" i="1"/>
  <c r="K178" i="1"/>
  <c r="G178" i="1"/>
  <c r="W177" i="1"/>
  <c r="S177" i="1"/>
  <c r="O177" i="1"/>
  <c r="K177" i="1"/>
  <c r="X177" i="1" s="1"/>
  <c r="G177" i="1"/>
  <c r="X176" i="1"/>
  <c r="O176" i="1"/>
  <c r="G176" i="1"/>
  <c r="W175" i="1"/>
  <c r="S175" i="1"/>
  <c r="O175" i="1"/>
  <c r="K175" i="1"/>
  <c r="X175" i="1" s="1"/>
  <c r="G175" i="1"/>
  <c r="W174" i="1"/>
  <c r="S174" i="1"/>
  <c r="O174" i="1"/>
  <c r="K174" i="1"/>
  <c r="X174" i="1" s="1"/>
  <c r="G174" i="1"/>
  <c r="W173" i="1"/>
  <c r="S173" i="1"/>
  <c r="O173" i="1"/>
  <c r="K173" i="1"/>
  <c r="X173" i="1" s="1"/>
  <c r="G173" i="1"/>
  <c r="W172" i="1"/>
  <c r="S172" i="1"/>
  <c r="S195" i="1" s="1"/>
  <c r="O172" i="1"/>
  <c r="O195" i="1" s="1"/>
  <c r="K172" i="1"/>
  <c r="X172" i="1" s="1"/>
  <c r="G172" i="1"/>
  <c r="W171" i="1"/>
  <c r="W195" i="1" s="1"/>
  <c r="S171" i="1"/>
  <c r="O171" i="1"/>
  <c r="K171" i="1"/>
  <c r="X171" i="1" s="1"/>
  <c r="G171" i="1"/>
  <c r="G195" i="1" s="1"/>
  <c r="V169" i="1"/>
  <c r="U169" i="1"/>
  <c r="T169" i="1"/>
  <c r="F169" i="1"/>
  <c r="E169" i="1"/>
  <c r="W168" i="1"/>
  <c r="S168" i="1"/>
  <c r="O168" i="1"/>
  <c r="K168" i="1"/>
  <c r="X168" i="1" s="1"/>
  <c r="G168" i="1"/>
  <c r="W167" i="1"/>
  <c r="S167" i="1"/>
  <c r="K167" i="1"/>
  <c r="X167" i="1" s="1"/>
  <c r="G167" i="1"/>
  <c r="W166" i="1"/>
  <c r="S166" i="1"/>
  <c r="X166" i="1" s="1"/>
  <c r="G166" i="1"/>
  <c r="W165" i="1"/>
  <c r="X165" i="1" s="1"/>
  <c r="S165" i="1"/>
  <c r="G165" i="1"/>
  <c r="W164" i="1"/>
  <c r="S164" i="1"/>
  <c r="O164" i="1"/>
  <c r="K164" i="1"/>
  <c r="X164" i="1" s="1"/>
  <c r="G164" i="1"/>
  <c r="W163" i="1"/>
  <c r="W169" i="1" s="1"/>
  <c r="S163" i="1"/>
  <c r="S169" i="1" s="1"/>
  <c r="O163" i="1"/>
  <c r="O169" i="1" s="1"/>
  <c r="K163" i="1"/>
  <c r="K169" i="1" s="1"/>
  <c r="G163" i="1"/>
  <c r="G169" i="1" s="1"/>
  <c r="V161" i="1"/>
  <c r="U161" i="1"/>
  <c r="T161" i="1"/>
  <c r="G161" i="1"/>
  <c r="F161" i="1"/>
  <c r="E161" i="1"/>
  <c r="W160" i="1"/>
  <c r="S160" i="1"/>
  <c r="O160" i="1"/>
  <c r="K160" i="1"/>
  <c r="X160" i="1" s="1"/>
  <c r="G160" i="1"/>
  <c r="W159" i="1"/>
  <c r="S159" i="1"/>
  <c r="O159" i="1"/>
  <c r="K159" i="1"/>
  <c r="X159" i="1" s="1"/>
  <c r="G159" i="1"/>
  <c r="W158" i="1"/>
  <c r="S158" i="1"/>
  <c r="O158" i="1"/>
  <c r="K158" i="1"/>
  <c r="X158" i="1" s="1"/>
  <c r="G158" i="1"/>
  <c r="W157" i="1"/>
  <c r="S157" i="1"/>
  <c r="O157" i="1"/>
  <c r="K157" i="1"/>
  <c r="X157" i="1" s="1"/>
  <c r="G157" i="1"/>
  <c r="W156" i="1"/>
  <c r="S156" i="1"/>
  <c r="O156" i="1"/>
  <c r="K156" i="1"/>
  <c r="X156" i="1" s="1"/>
  <c r="G156" i="1"/>
  <c r="W155" i="1"/>
  <c r="S155" i="1"/>
  <c r="O155" i="1"/>
  <c r="K155" i="1"/>
  <c r="X155" i="1" s="1"/>
  <c r="G155" i="1"/>
  <c r="W154" i="1"/>
  <c r="W161" i="1" s="1"/>
  <c r="S154" i="1"/>
  <c r="S161" i="1" s="1"/>
  <c r="O154" i="1"/>
  <c r="X154" i="1" s="1"/>
  <c r="K154" i="1"/>
  <c r="K161" i="1" s="1"/>
  <c r="G154" i="1"/>
  <c r="V152" i="1"/>
  <c r="U152" i="1"/>
  <c r="T152" i="1"/>
  <c r="S152" i="1"/>
  <c r="F152" i="1"/>
  <c r="E152" i="1"/>
  <c r="W151" i="1"/>
  <c r="W152" i="1" s="1"/>
  <c r="S151" i="1"/>
  <c r="O151" i="1"/>
  <c r="O152" i="1" s="1"/>
  <c r="K151" i="1"/>
  <c r="K152" i="1" s="1"/>
  <c r="G151" i="1"/>
  <c r="G152" i="1" s="1"/>
  <c r="V149" i="1"/>
  <c r="U149" i="1"/>
  <c r="T149" i="1"/>
  <c r="E149" i="1"/>
  <c r="X148" i="1"/>
  <c r="W148" i="1"/>
  <c r="S148" i="1"/>
  <c r="O148" i="1"/>
  <c r="K148" i="1"/>
  <c r="G148" i="1"/>
  <c r="W147" i="1"/>
  <c r="S147" i="1"/>
  <c r="O147" i="1"/>
  <c r="K147" i="1"/>
  <c r="X147" i="1" s="1"/>
  <c r="G147" i="1"/>
  <c r="X146" i="1"/>
  <c r="W146" i="1"/>
  <c r="S146" i="1"/>
  <c r="O146" i="1"/>
  <c r="K146" i="1"/>
  <c r="G146" i="1"/>
  <c r="W145" i="1"/>
  <c r="S145" i="1"/>
  <c r="O145" i="1"/>
  <c r="K145" i="1"/>
  <c r="X145" i="1" s="1"/>
  <c r="G145" i="1"/>
  <c r="X144" i="1"/>
  <c r="W144" i="1"/>
  <c r="S144" i="1"/>
  <c r="O144" i="1"/>
  <c r="K144" i="1"/>
  <c r="G144" i="1"/>
  <c r="W143" i="1"/>
  <c r="S143" i="1"/>
  <c r="O143" i="1"/>
  <c r="K143" i="1"/>
  <c r="X143" i="1" s="1"/>
  <c r="G143" i="1"/>
  <c r="X142" i="1"/>
  <c r="W142" i="1"/>
  <c r="S142" i="1"/>
  <c r="O142" i="1"/>
  <c r="K142" i="1"/>
  <c r="G142" i="1"/>
  <c r="W141" i="1"/>
  <c r="S141" i="1"/>
  <c r="O141" i="1"/>
  <c r="K141" i="1"/>
  <c r="X141" i="1" s="1"/>
  <c r="G141" i="1"/>
  <c r="X140" i="1"/>
  <c r="W140" i="1"/>
  <c r="S140" i="1"/>
  <c r="O140" i="1"/>
  <c r="K140" i="1"/>
  <c r="G140" i="1"/>
  <c r="W139" i="1"/>
  <c r="S139" i="1"/>
  <c r="O139" i="1"/>
  <c r="K139" i="1"/>
  <c r="X139" i="1" s="1"/>
  <c r="G139" i="1"/>
  <c r="X138" i="1"/>
  <c r="W138" i="1"/>
  <c r="S138" i="1"/>
  <c r="O138" i="1"/>
  <c r="K138" i="1"/>
  <c r="G138" i="1"/>
  <c r="W137" i="1"/>
  <c r="S137" i="1"/>
  <c r="O137" i="1"/>
  <c r="K137" i="1"/>
  <c r="X137" i="1" s="1"/>
  <c r="G137" i="1"/>
  <c r="X136" i="1"/>
  <c r="W136" i="1"/>
  <c r="S136" i="1"/>
  <c r="O136" i="1"/>
  <c r="K136" i="1"/>
  <c r="G136" i="1"/>
  <c r="W135" i="1"/>
  <c r="S135" i="1"/>
  <c r="O135" i="1"/>
  <c r="K135" i="1"/>
  <c r="X135" i="1" s="1"/>
  <c r="G135" i="1"/>
  <c r="X134" i="1"/>
  <c r="W134" i="1"/>
  <c r="S134" i="1"/>
  <c r="O134" i="1"/>
  <c r="K134" i="1"/>
  <c r="G134" i="1"/>
  <c r="W133" i="1"/>
  <c r="S133" i="1"/>
  <c r="O133" i="1"/>
  <c r="K133" i="1"/>
  <c r="X133" i="1" s="1"/>
  <c r="G133" i="1"/>
  <c r="X132" i="1"/>
  <c r="W132" i="1"/>
  <c r="S132" i="1"/>
  <c r="O132" i="1"/>
  <c r="K132" i="1"/>
  <c r="G132" i="1"/>
  <c r="W131" i="1"/>
  <c r="S131" i="1"/>
  <c r="O131" i="1"/>
  <c r="K131" i="1"/>
  <c r="X131" i="1" s="1"/>
  <c r="G131" i="1"/>
  <c r="X130" i="1"/>
  <c r="W130" i="1"/>
  <c r="S130" i="1"/>
  <c r="O130" i="1"/>
  <c r="K130" i="1"/>
  <c r="G130" i="1"/>
  <c r="W129" i="1"/>
  <c r="S129" i="1"/>
  <c r="O129" i="1"/>
  <c r="K129" i="1"/>
  <c r="X129" i="1" s="1"/>
  <c r="G129" i="1"/>
  <c r="X128" i="1"/>
  <c r="W128" i="1"/>
  <c r="S128" i="1"/>
  <c r="O128" i="1"/>
  <c r="K128" i="1"/>
  <c r="G128" i="1"/>
  <c r="W127" i="1"/>
  <c r="S127" i="1"/>
  <c r="O127" i="1"/>
  <c r="K127" i="1"/>
  <c r="X127" i="1" s="1"/>
  <c r="G127" i="1"/>
  <c r="X126" i="1"/>
  <c r="W126" i="1"/>
  <c r="S126" i="1"/>
  <c r="O126" i="1"/>
  <c r="K126" i="1"/>
  <c r="G126" i="1"/>
  <c r="W125" i="1"/>
  <c r="S125" i="1"/>
  <c r="O125" i="1"/>
  <c r="K125" i="1"/>
  <c r="X125" i="1" s="1"/>
  <c r="G125" i="1"/>
  <c r="X124" i="1"/>
  <c r="W124" i="1"/>
  <c r="S124" i="1"/>
  <c r="O124" i="1"/>
  <c r="K124" i="1"/>
  <c r="G124" i="1"/>
  <c r="W123" i="1"/>
  <c r="S123" i="1"/>
  <c r="O123" i="1"/>
  <c r="K123" i="1"/>
  <c r="X123" i="1" s="1"/>
  <c r="G123" i="1"/>
  <c r="X122" i="1"/>
  <c r="W122" i="1"/>
  <c r="S122" i="1"/>
  <c r="O122" i="1"/>
  <c r="K122" i="1"/>
  <c r="G122" i="1"/>
  <c r="W121" i="1"/>
  <c r="S121" i="1"/>
  <c r="O121" i="1"/>
  <c r="K121" i="1"/>
  <c r="X121" i="1" s="1"/>
  <c r="G121" i="1"/>
  <c r="X120" i="1"/>
  <c r="W120" i="1"/>
  <c r="S120" i="1"/>
  <c r="O120" i="1"/>
  <c r="K120" i="1"/>
  <c r="G120" i="1"/>
  <c r="W119" i="1"/>
  <c r="S119" i="1"/>
  <c r="O119" i="1"/>
  <c r="K119" i="1"/>
  <c r="X119" i="1" s="1"/>
  <c r="G119" i="1"/>
  <c r="X118" i="1"/>
  <c r="W118" i="1"/>
  <c r="S118" i="1"/>
  <c r="O118" i="1"/>
  <c r="K118" i="1"/>
  <c r="G118" i="1"/>
  <c r="W117" i="1"/>
  <c r="S117" i="1"/>
  <c r="O117" i="1"/>
  <c r="K117" i="1"/>
  <c r="X117" i="1" s="1"/>
  <c r="G117" i="1"/>
  <c r="X116" i="1"/>
  <c r="W116" i="1"/>
  <c r="S116" i="1"/>
  <c r="O116" i="1"/>
  <c r="K116" i="1"/>
  <c r="G116" i="1"/>
  <c r="W115" i="1"/>
  <c r="S115" i="1"/>
  <c r="O115" i="1"/>
  <c r="K115" i="1"/>
  <c r="X115" i="1" s="1"/>
  <c r="G115" i="1"/>
  <c r="X114" i="1"/>
  <c r="W114" i="1"/>
  <c r="S114" i="1"/>
  <c r="O114" i="1"/>
  <c r="K114" i="1"/>
  <c r="G114" i="1"/>
  <c r="W113" i="1"/>
  <c r="S113" i="1"/>
  <c r="O113" i="1"/>
  <c r="K113" i="1"/>
  <c r="X113" i="1" s="1"/>
  <c r="G113" i="1"/>
  <c r="X112" i="1"/>
  <c r="W112" i="1"/>
  <c r="S112" i="1"/>
  <c r="O112" i="1"/>
  <c r="K112" i="1"/>
  <c r="G112" i="1"/>
  <c r="W111" i="1"/>
  <c r="S111" i="1"/>
  <c r="O111" i="1"/>
  <c r="K111" i="1"/>
  <c r="X111" i="1" s="1"/>
  <c r="G111" i="1"/>
  <c r="X110" i="1"/>
  <c r="W110" i="1"/>
  <c r="S110" i="1"/>
  <c r="O110" i="1"/>
  <c r="K110" i="1"/>
  <c r="G110" i="1"/>
  <c r="W109" i="1"/>
  <c r="S109" i="1"/>
  <c r="O109" i="1"/>
  <c r="K109" i="1"/>
  <c r="X109" i="1" s="1"/>
  <c r="G109" i="1"/>
  <c r="X108" i="1"/>
  <c r="W108" i="1"/>
  <c r="S108" i="1"/>
  <c r="O108" i="1"/>
  <c r="K108" i="1"/>
  <c r="G108" i="1"/>
  <c r="F108" i="1"/>
  <c r="E108" i="1"/>
  <c r="W107" i="1"/>
  <c r="S107" i="1"/>
  <c r="O107" i="1"/>
  <c r="K107" i="1"/>
  <c r="X107" i="1" s="1"/>
  <c r="G107" i="1"/>
  <c r="W106" i="1"/>
  <c r="S106" i="1"/>
  <c r="O106" i="1"/>
  <c r="X106" i="1" s="1"/>
  <c r="K106" i="1"/>
  <c r="G106" i="1"/>
  <c r="W105" i="1"/>
  <c r="S105" i="1"/>
  <c r="O105" i="1"/>
  <c r="K105" i="1"/>
  <c r="X105" i="1" s="1"/>
  <c r="G105" i="1"/>
  <c r="W104" i="1"/>
  <c r="S104" i="1"/>
  <c r="O104" i="1"/>
  <c r="X104" i="1" s="1"/>
  <c r="K104" i="1"/>
  <c r="G104" i="1"/>
  <c r="W103" i="1"/>
  <c r="S103" i="1"/>
  <c r="O103" i="1"/>
  <c r="K103" i="1"/>
  <c r="X103" i="1" s="1"/>
  <c r="G103" i="1"/>
  <c r="W102" i="1"/>
  <c r="S102" i="1"/>
  <c r="O102" i="1"/>
  <c r="K102" i="1"/>
  <c r="X102" i="1" s="1"/>
  <c r="G102" i="1"/>
  <c r="W101" i="1"/>
  <c r="S101" i="1"/>
  <c r="O101" i="1"/>
  <c r="K101" i="1"/>
  <c r="X101" i="1" s="1"/>
  <c r="G101" i="1"/>
  <c r="W100" i="1"/>
  <c r="S100" i="1"/>
  <c r="O100" i="1"/>
  <c r="K100" i="1"/>
  <c r="X100" i="1" s="1"/>
  <c r="G100" i="1"/>
  <c r="W99" i="1"/>
  <c r="S99" i="1"/>
  <c r="O99" i="1"/>
  <c r="K99" i="1"/>
  <c r="X99" i="1" s="1"/>
  <c r="G99" i="1"/>
  <c r="W98" i="1"/>
  <c r="S98" i="1"/>
  <c r="O98" i="1"/>
  <c r="K98" i="1"/>
  <c r="X98" i="1" s="1"/>
  <c r="G98" i="1"/>
  <c r="W97" i="1"/>
  <c r="S97" i="1"/>
  <c r="O97" i="1"/>
  <c r="K97" i="1"/>
  <c r="X97" i="1" s="1"/>
  <c r="G97" i="1"/>
  <c r="W96" i="1"/>
  <c r="S96" i="1"/>
  <c r="O96" i="1"/>
  <c r="K96" i="1"/>
  <c r="X96" i="1" s="1"/>
  <c r="G96" i="1"/>
  <c r="W95" i="1"/>
  <c r="S95" i="1"/>
  <c r="O95" i="1"/>
  <c r="K95" i="1"/>
  <c r="X95" i="1" s="1"/>
  <c r="G95" i="1"/>
  <c r="W94" i="1"/>
  <c r="S94" i="1"/>
  <c r="O94" i="1"/>
  <c r="K94" i="1"/>
  <c r="X94" i="1" s="1"/>
  <c r="G94" i="1"/>
  <c r="W93" i="1"/>
  <c r="S93" i="1"/>
  <c r="O93" i="1"/>
  <c r="K93" i="1"/>
  <c r="X93" i="1" s="1"/>
  <c r="G93" i="1"/>
  <c r="W92" i="1"/>
  <c r="S92" i="1"/>
  <c r="O92" i="1"/>
  <c r="K92" i="1"/>
  <c r="X92" i="1" s="1"/>
  <c r="G92" i="1"/>
  <c r="W91" i="1"/>
  <c r="S91" i="1"/>
  <c r="O91" i="1"/>
  <c r="K91" i="1"/>
  <c r="X91" i="1" s="1"/>
  <c r="G91" i="1"/>
  <c r="W90" i="1"/>
  <c r="S90" i="1"/>
  <c r="O90" i="1"/>
  <c r="K90" i="1"/>
  <c r="X90" i="1" s="1"/>
  <c r="G90" i="1"/>
  <c r="W89" i="1"/>
  <c r="S89" i="1"/>
  <c r="O89" i="1"/>
  <c r="K89" i="1"/>
  <c r="X89" i="1" s="1"/>
  <c r="G89" i="1"/>
  <c r="W88" i="1"/>
  <c r="S88" i="1"/>
  <c r="O88" i="1"/>
  <c r="K88" i="1"/>
  <c r="X88" i="1" s="1"/>
  <c r="G88" i="1"/>
  <c r="W87" i="1"/>
  <c r="S87" i="1"/>
  <c r="O87" i="1"/>
  <c r="K87" i="1"/>
  <c r="X87" i="1" s="1"/>
  <c r="G87" i="1"/>
  <c r="W86" i="1"/>
  <c r="S86" i="1"/>
  <c r="O86" i="1"/>
  <c r="K86" i="1"/>
  <c r="X86" i="1" s="1"/>
  <c r="G86" i="1"/>
  <c r="W85" i="1"/>
  <c r="S85" i="1"/>
  <c r="O85" i="1"/>
  <c r="K85" i="1"/>
  <c r="X85" i="1" s="1"/>
  <c r="G85" i="1"/>
  <c r="W84" i="1"/>
  <c r="S84" i="1"/>
  <c r="O84" i="1"/>
  <c r="K84" i="1"/>
  <c r="X84" i="1" s="1"/>
  <c r="G84" i="1"/>
  <c r="W83" i="1"/>
  <c r="S83" i="1"/>
  <c r="O83" i="1"/>
  <c r="K83" i="1"/>
  <c r="X83" i="1" s="1"/>
  <c r="G83" i="1"/>
  <c r="W82" i="1"/>
  <c r="S82" i="1"/>
  <c r="O82" i="1"/>
  <c r="K82" i="1"/>
  <c r="X82" i="1" s="1"/>
  <c r="G82" i="1"/>
  <c r="W81" i="1"/>
  <c r="S81" i="1"/>
  <c r="O81" i="1"/>
  <c r="K81" i="1"/>
  <c r="X81" i="1" s="1"/>
  <c r="G81" i="1"/>
  <c r="W80" i="1"/>
  <c r="S80" i="1"/>
  <c r="O80" i="1"/>
  <c r="K80" i="1"/>
  <c r="X80" i="1" s="1"/>
  <c r="G80" i="1"/>
  <c r="W79" i="1"/>
  <c r="S79" i="1"/>
  <c r="O79" i="1"/>
  <c r="K79" i="1"/>
  <c r="X79" i="1" s="1"/>
  <c r="F79" i="1"/>
  <c r="F149" i="1" s="1"/>
  <c r="F205" i="1" s="1"/>
  <c r="E79" i="1"/>
  <c r="G79" i="1" s="1"/>
  <c r="X78" i="1"/>
  <c r="W78" i="1"/>
  <c r="S78" i="1"/>
  <c r="O78" i="1"/>
  <c r="K78" i="1"/>
  <c r="G78" i="1"/>
  <c r="W77" i="1"/>
  <c r="S77" i="1"/>
  <c r="O77" i="1"/>
  <c r="K77" i="1"/>
  <c r="X77" i="1" s="1"/>
  <c r="G77" i="1"/>
  <c r="X76" i="1"/>
  <c r="W76" i="1"/>
  <c r="S76" i="1"/>
  <c r="O76" i="1"/>
  <c r="K76" i="1"/>
  <c r="G76" i="1"/>
  <c r="W75" i="1"/>
  <c r="S75" i="1"/>
  <c r="O75" i="1"/>
  <c r="K75" i="1"/>
  <c r="X75" i="1" s="1"/>
  <c r="G75" i="1"/>
  <c r="X74" i="1"/>
  <c r="W74" i="1"/>
  <c r="S74" i="1"/>
  <c r="O74" i="1"/>
  <c r="K74" i="1"/>
  <c r="G74" i="1"/>
  <c r="W73" i="1"/>
  <c r="S73" i="1"/>
  <c r="O73" i="1"/>
  <c r="K73" i="1"/>
  <c r="X73" i="1" s="1"/>
  <c r="G73" i="1"/>
  <c r="X72" i="1"/>
  <c r="W72" i="1"/>
  <c r="S72" i="1"/>
  <c r="O72" i="1"/>
  <c r="K72" i="1"/>
  <c r="G72" i="1"/>
  <c r="W71" i="1"/>
  <c r="S71" i="1"/>
  <c r="O71" i="1"/>
  <c r="K71" i="1"/>
  <c r="X71" i="1" s="1"/>
  <c r="G71" i="1"/>
  <c r="X70" i="1"/>
  <c r="W70" i="1"/>
  <c r="S70" i="1"/>
  <c r="O70" i="1"/>
  <c r="K70" i="1"/>
  <c r="G70" i="1"/>
  <c r="W69" i="1"/>
  <c r="S69" i="1"/>
  <c r="O69" i="1"/>
  <c r="K69" i="1"/>
  <c r="X69" i="1" s="1"/>
  <c r="G69" i="1"/>
  <c r="X68" i="1"/>
  <c r="W68" i="1"/>
  <c r="S68" i="1"/>
  <c r="O68" i="1"/>
  <c r="K68" i="1"/>
  <c r="G68" i="1"/>
  <c r="W67" i="1"/>
  <c r="S67" i="1"/>
  <c r="O67" i="1"/>
  <c r="K67" i="1"/>
  <c r="X67" i="1" s="1"/>
  <c r="G67" i="1"/>
  <c r="X66" i="1"/>
  <c r="W66" i="1"/>
  <c r="S66" i="1"/>
  <c r="O66" i="1"/>
  <c r="K66" i="1"/>
  <c r="G66" i="1"/>
  <c r="W65" i="1"/>
  <c r="S65" i="1"/>
  <c r="O65" i="1"/>
  <c r="K65" i="1"/>
  <c r="X65" i="1" s="1"/>
  <c r="G65" i="1"/>
  <c r="X64" i="1"/>
  <c r="W64" i="1"/>
  <c r="S64" i="1"/>
  <c r="O64" i="1"/>
  <c r="K64" i="1"/>
  <c r="G64" i="1"/>
  <c r="W63" i="1"/>
  <c r="W149" i="1" s="1"/>
  <c r="S63" i="1"/>
  <c r="S149" i="1" s="1"/>
  <c r="O63" i="1"/>
  <c r="O149" i="1" s="1"/>
  <c r="K63" i="1"/>
  <c r="K149" i="1" s="1"/>
  <c r="G63" i="1"/>
  <c r="G149" i="1" s="1"/>
  <c r="V61" i="1"/>
  <c r="V205" i="1" s="1"/>
  <c r="U61" i="1"/>
  <c r="U205" i="1" s="1"/>
  <c r="T61" i="1"/>
  <c r="T205" i="1" s="1"/>
  <c r="F61" i="1"/>
  <c r="E61" i="1"/>
  <c r="W60" i="1"/>
  <c r="S60" i="1"/>
  <c r="O60" i="1"/>
  <c r="K60" i="1"/>
  <c r="X60" i="1" s="1"/>
  <c r="G60" i="1"/>
  <c r="W59" i="1"/>
  <c r="S59" i="1"/>
  <c r="X59" i="1" s="1"/>
  <c r="G59" i="1"/>
  <c r="X58" i="1"/>
  <c r="W58" i="1"/>
  <c r="S58" i="1"/>
  <c r="G58" i="1"/>
  <c r="W57" i="1"/>
  <c r="S57" i="1"/>
  <c r="X57" i="1" s="1"/>
  <c r="G57" i="1"/>
  <c r="W56" i="1"/>
  <c r="S56" i="1"/>
  <c r="X56" i="1" s="1"/>
  <c r="G56" i="1"/>
  <c r="X55" i="1"/>
  <c r="W55" i="1"/>
  <c r="S55" i="1"/>
  <c r="G55" i="1"/>
  <c r="W54" i="1"/>
  <c r="S54" i="1"/>
  <c r="X54" i="1" s="1"/>
  <c r="G54" i="1"/>
  <c r="W53" i="1"/>
  <c r="S53" i="1"/>
  <c r="X53" i="1" s="1"/>
  <c r="G53" i="1"/>
  <c r="X52" i="1"/>
  <c r="W52" i="1"/>
  <c r="S52" i="1"/>
  <c r="G52" i="1"/>
  <c r="W51" i="1"/>
  <c r="S51" i="1"/>
  <c r="X51" i="1" s="1"/>
  <c r="G51" i="1"/>
  <c r="W50" i="1"/>
  <c r="S50" i="1"/>
  <c r="X50" i="1" s="1"/>
  <c r="G50" i="1"/>
  <c r="X49" i="1"/>
  <c r="W49" i="1"/>
  <c r="S49" i="1"/>
  <c r="G49" i="1"/>
  <c r="W48" i="1"/>
  <c r="S48" i="1"/>
  <c r="X48" i="1" s="1"/>
  <c r="G48" i="1"/>
  <c r="W47" i="1"/>
  <c r="S47" i="1"/>
  <c r="X47" i="1" s="1"/>
  <c r="G47" i="1"/>
  <c r="X46" i="1"/>
  <c r="W46" i="1"/>
  <c r="S46" i="1"/>
  <c r="G46" i="1"/>
  <c r="W45" i="1"/>
  <c r="S45" i="1"/>
  <c r="X45" i="1" s="1"/>
  <c r="G45" i="1"/>
  <c r="W44" i="1"/>
  <c r="S44" i="1"/>
  <c r="X44" i="1" s="1"/>
  <c r="G44" i="1"/>
  <c r="X43" i="1"/>
  <c r="W43" i="1"/>
  <c r="S43" i="1"/>
  <c r="G43" i="1"/>
  <c r="W42" i="1"/>
  <c r="S42" i="1"/>
  <c r="X42" i="1" s="1"/>
  <c r="G42" i="1"/>
  <c r="W41" i="1"/>
  <c r="S41" i="1"/>
  <c r="O41" i="1"/>
  <c r="K41" i="1"/>
  <c r="X41" i="1" s="1"/>
  <c r="G41" i="1"/>
  <c r="W40" i="1"/>
  <c r="S40" i="1"/>
  <c r="O40" i="1"/>
  <c r="K40" i="1"/>
  <c r="X40" i="1" s="1"/>
  <c r="G40" i="1"/>
  <c r="W39" i="1"/>
  <c r="S39" i="1"/>
  <c r="O39" i="1"/>
  <c r="K39" i="1"/>
  <c r="X39" i="1" s="1"/>
  <c r="G39" i="1"/>
  <c r="W38" i="1"/>
  <c r="X38" i="1" s="1"/>
  <c r="S38" i="1"/>
  <c r="G38" i="1"/>
  <c r="W37" i="1"/>
  <c r="S37" i="1"/>
  <c r="O37" i="1"/>
  <c r="K37" i="1"/>
  <c r="X37" i="1" s="1"/>
  <c r="G37" i="1"/>
  <c r="X36" i="1"/>
  <c r="W36" i="1"/>
  <c r="S36" i="1"/>
  <c r="O36" i="1"/>
  <c r="K36" i="1"/>
  <c r="G36" i="1"/>
  <c r="W35" i="1"/>
  <c r="S35" i="1"/>
  <c r="O35" i="1"/>
  <c r="K35" i="1"/>
  <c r="X35" i="1" s="1"/>
  <c r="G35" i="1"/>
  <c r="X34" i="1"/>
  <c r="W34" i="1"/>
  <c r="S34" i="1"/>
  <c r="G34" i="1"/>
  <c r="W33" i="1"/>
  <c r="S33" i="1"/>
  <c r="O33" i="1"/>
  <c r="K33" i="1"/>
  <c r="X33" i="1" s="1"/>
  <c r="G33" i="1"/>
  <c r="W32" i="1"/>
  <c r="X32" i="1" s="1"/>
  <c r="S32" i="1"/>
  <c r="O32" i="1"/>
  <c r="K32" i="1"/>
  <c r="G32" i="1"/>
  <c r="W31" i="1"/>
  <c r="S31" i="1"/>
  <c r="X31" i="1" s="1"/>
  <c r="G31" i="1"/>
  <c r="W30" i="1"/>
  <c r="S30" i="1"/>
  <c r="X30" i="1" s="1"/>
  <c r="G30" i="1"/>
  <c r="X29" i="1"/>
  <c r="W29" i="1"/>
  <c r="S29" i="1"/>
  <c r="O29" i="1"/>
  <c r="K29" i="1"/>
  <c r="G29" i="1"/>
  <c r="W28" i="1"/>
  <c r="S28" i="1"/>
  <c r="O28" i="1"/>
  <c r="K28" i="1"/>
  <c r="X28" i="1" s="1"/>
  <c r="G28" i="1"/>
  <c r="X27" i="1"/>
  <c r="W27" i="1"/>
  <c r="S27" i="1"/>
  <c r="G27" i="1"/>
  <c r="W26" i="1"/>
  <c r="S26" i="1"/>
  <c r="O26" i="1"/>
  <c r="X26" i="1" s="1"/>
  <c r="G26" i="1"/>
  <c r="W25" i="1"/>
  <c r="S25" i="1"/>
  <c r="O25" i="1"/>
  <c r="X25" i="1" s="1"/>
  <c r="G25" i="1"/>
  <c r="W24" i="1"/>
  <c r="S24" i="1"/>
  <c r="O24" i="1"/>
  <c r="K24" i="1"/>
  <c r="X24" i="1" s="1"/>
  <c r="G24" i="1"/>
  <c r="W23" i="1"/>
  <c r="S23" i="1"/>
  <c r="O23" i="1"/>
  <c r="K23" i="1"/>
  <c r="X23" i="1" s="1"/>
  <c r="G23" i="1"/>
  <c r="W22" i="1"/>
  <c r="S22" i="1"/>
  <c r="O22" i="1"/>
  <c r="K22" i="1"/>
  <c r="X22" i="1" s="1"/>
  <c r="G22" i="1"/>
  <c r="W21" i="1"/>
  <c r="S21" i="1"/>
  <c r="X21" i="1" s="1"/>
  <c r="G21" i="1"/>
  <c r="G61" i="1" s="1"/>
  <c r="G205" i="1" s="1"/>
  <c r="X20" i="1"/>
  <c r="W20" i="1"/>
  <c r="S20" i="1"/>
  <c r="O20" i="1"/>
  <c r="K20" i="1"/>
  <c r="G20" i="1"/>
  <c r="X19" i="1"/>
  <c r="W19" i="1"/>
  <c r="S19" i="1"/>
  <c r="G19" i="1"/>
  <c r="W18" i="1"/>
  <c r="X18" i="1" s="1"/>
  <c r="S18" i="1"/>
  <c r="O18" i="1"/>
  <c r="K18" i="1"/>
  <c r="G18" i="1"/>
  <c r="W17" i="1"/>
  <c r="S17" i="1"/>
  <c r="O17" i="1"/>
  <c r="K17" i="1"/>
  <c r="X17" i="1" s="1"/>
  <c r="G17" i="1"/>
  <c r="W16" i="1"/>
  <c r="X16" i="1" s="1"/>
  <c r="S16" i="1"/>
  <c r="O16" i="1"/>
  <c r="G16" i="1"/>
  <c r="W15" i="1"/>
  <c r="S15" i="1"/>
  <c r="O15" i="1"/>
  <c r="X15" i="1" s="1"/>
  <c r="G15" i="1"/>
  <c r="W14" i="1"/>
  <c r="S14" i="1"/>
  <c r="O14" i="1"/>
  <c r="X14" i="1" s="1"/>
  <c r="G14" i="1"/>
  <c r="W13" i="1"/>
  <c r="S13" i="1"/>
  <c r="O13" i="1"/>
  <c r="K13" i="1"/>
  <c r="X13" i="1" s="1"/>
  <c r="G13" i="1"/>
  <c r="W12" i="1"/>
  <c r="S12" i="1"/>
  <c r="O12" i="1"/>
  <c r="K12" i="1"/>
  <c r="X12" i="1" s="1"/>
  <c r="G12" i="1"/>
  <c r="W11" i="1"/>
  <c r="S11" i="1"/>
  <c r="O11" i="1"/>
  <c r="K11" i="1"/>
  <c r="X11" i="1" s="1"/>
  <c r="G11" i="1"/>
  <c r="W10" i="1"/>
  <c r="W61" i="1" s="1"/>
  <c r="W205" i="1" s="1"/>
  <c r="S10" i="1"/>
  <c r="S61" i="1" s="1"/>
  <c r="O10" i="1"/>
  <c r="O61" i="1" s="1"/>
  <c r="K10" i="1"/>
  <c r="K61" i="1" s="1"/>
  <c r="G10" i="1"/>
  <c r="X203" i="1" l="1"/>
  <c r="X204" i="1" s="1"/>
  <c r="X200" i="1"/>
  <c r="X201" i="1" s="1"/>
  <c r="X195" i="1"/>
  <c r="X161" i="1"/>
  <c r="S205" i="1"/>
  <c r="K195" i="1"/>
  <c r="K205" i="1" s="1"/>
  <c r="X63" i="1"/>
  <c r="X149" i="1" s="1"/>
  <c r="X197" i="1"/>
  <c r="X198" i="1" s="1"/>
  <c r="O161" i="1"/>
  <c r="O205" i="1" s="1"/>
  <c r="X163" i="1"/>
  <c r="X169" i="1" s="1"/>
  <c r="X10" i="1"/>
  <c r="X61" i="1" s="1"/>
  <c r="X151" i="1"/>
  <c r="X152" i="1" s="1"/>
  <c r="X205" i="1" l="1"/>
</calcChain>
</file>

<file path=xl/sharedStrings.xml><?xml version="1.0" encoding="utf-8"?>
<sst xmlns="http://schemas.openxmlformats.org/spreadsheetml/2006/main" count="406" uniqueCount="298">
  <si>
    <t>INSTITUTO NACIONAL DE AGUAS POTABLES Y ALCANTARILLADOS</t>
  </si>
  <si>
    <t>Viceministerio de  Planificación y Desarrollo</t>
  </si>
  <si>
    <t>Dirección General de Planificación y Sistema de Salud</t>
  </si>
  <si>
    <t>No.</t>
  </si>
  <si>
    <t>PROVINCIA</t>
  </si>
  <si>
    <t>SNIP</t>
  </si>
  <si>
    <t>NOMBRE DEL PROGRAMA / PROYECTO / OBRA</t>
  </si>
  <si>
    <t>Presupuesto Aprobado 2025 (RD$)</t>
  </si>
  <si>
    <t>Modificaciones</t>
  </si>
  <si>
    <t>Presupuesto Modificado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</si>
  <si>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</si>
  <si>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</si>
  <si>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</si>
  <si>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</si>
  <si>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</si>
  <si>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</si>
  <si>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</si>
  <si>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</si>
  <si>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</si>
  <si>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</si>
  <si>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</si>
  <si>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</si>
  <si>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</si>
  <si>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 2025</t>
  </si>
  <si>
    <t>1- PROYECTOS</t>
  </si>
  <si>
    <t xml:space="preserve">1.1- PROYECTOS CON FONDOS GENERALES </t>
  </si>
  <si>
    <t>EL SEIBO</t>
  </si>
  <si>
    <t>14583</t>
  </si>
  <si>
    <t>AMPLIACIÓN DEL ACUEDUCTO DE MICHES A ZONA TURÍSTICA, MUNICIPIO MICHES, PROVINCIA EL SEIBO</t>
  </si>
  <si>
    <t>SANTIAGO-LA VEGA</t>
  </si>
  <si>
    <t>AMPLIACIÓN ACUEDUCTO MÚLTIPLE BAITOA- TAVERA,  PROVINCIAS SANTIAGO-LA VEGA</t>
  </si>
  <si>
    <t>SANTIAGO</t>
  </si>
  <si>
    <t>14621</t>
  </si>
  <si>
    <t>CONSTRUCCIÓN SISTEMA DE SANEAMIENTO ARROYO GURABO Y SU ENTORNO, MUNICIPIO SANTIAGO DE LOS CABALLEROS,  PROVINCIA SANTIAGO.</t>
  </si>
  <si>
    <t>14742</t>
  </si>
  <si>
    <t>AMPLIACIÓN ACUEDUCTO, MUNICIPIO NAVARRETE, PROVINCIA SANTIAGO</t>
  </si>
  <si>
    <t>REHABILITACION PLANTA POTABILIZADORA ACUEDUCTO HATO DEL YAQUE, PROVINCIA SANTIAGO</t>
  </si>
  <si>
    <t>CONSTRUCCION ALCANTARILLADO SANITARIO MUNICIPIO LICEY AL MEDIO-LAS PALOMAS ARRIBA, PROVINCIA SANTIAGO</t>
  </si>
  <si>
    <t>AMPLIACION ACUEDUCTO MULTIPLE MUNICIPIOS MONCION-SABANETA ZONA ESTE, PROVINCIA SANTIAGO</t>
  </si>
  <si>
    <t>AMPLIACIÓN ACUEDUCTO MÚLTIPLE SABANA IGLESIA-BAITOA-TAVERAS PROVINCIA SANTIAGO</t>
  </si>
  <si>
    <t>SAN PEDRO DE MACORIS</t>
  </si>
  <si>
    <t>14646</t>
  </si>
  <si>
    <t>AMPLIACIÓN ALCANTARILLADO SANITARIO JUAN DOLIO-GUAYACANES (ETAPA 1), PROV. SAN PEDRO DE MACORIS</t>
  </si>
  <si>
    <t>CONSTRUCCIÓN  ALCANTARILLADO PLUVIAL ANTIGUA CALLE 20, PROVINCIA SAN PEDRO DE MACORIS</t>
  </si>
  <si>
    <t>SAN CRISTOBAL</t>
  </si>
  <si>
    <t>CONSTRUCCIÓN ACUEDUCTO V CENTENARIO, PARAISO I-II-III, VILLA ALTAGRACIA, PROVINCIA SAN CRISTOBAL</t>
  </si>
  <si>
    <t>AMPLIACIÓN ACUEDUCTO DE VILLA ALTAGRACIA, PROVINCIA SAN CRISTOBAL.</t>
  </si>
  <si>
    <t>14655</t>
  </si>
  <si>
    <t>AMPLIACIÓN DEL ACUEDUCTO EL CARRIL LA PARED (CAMPO DE POZOS EL CARRIL -LA PARED , ITABO) PROVINCIA  SAN CRISTOBAL</t>
  </si>
  <si>
    <t>AMPLIACIÓN ACUEDUCTO MÚLTIPLE PARA LAS COMUNIDADES HATO DAMA, DAZA1, DAZA2, LOS MONTONES, LAS CABUYAS, PROVINCIA SAN CRISTOBAL</t>
  </si>
  <si>
    <t>MEJORAMIENTO DE ACUEDUCTO EN LOS SECTORES EL POMIER,HATO DAMA, MANUEL VILLEGAS, SANTA MARÍA Y MATA PALOMA, PROVINCIA SAN CRISTOBAL</t>
  </si>
  <si>
    <t>AMPLIACION CAMPO DE POZO LA MATILLA ACUEDUCTO HIGUEY, PROVINCIA LA ALTAGRACIA</t>
  </si>
  <si>
    <t>SOLUCION DRENAJE PLUVIAL BARRIO MOSCU , PROVINCIA SAN CRISTOBAL, ZONA IV</t>
  </si>
  <si>
    <t>AMPLIACIÓN PLANTA DE TRATAMIENTO DE AGUA POTABLE ACUEDUCTO VILLA ALTAGRACIA, PROVINCIA SAN CRISTOBAL</t>
  </si>
  <si>
    <t>15090</t>
  </si>
  <si>
    <t>AMPLIACIÓN REDES DE DISTRIBUCIÓN ACUEDUCTO BAJOS DE HAINA, PROVINCIA SAN CRISTOBAL</t>
  </si>
  <si>
    <t>VALVERDE</t>
  </si>
  <si>
    <t>14662</t>
  </si>
  <si>
    <t>CONSTRUCCIÓN ALCANTARILLADO SANITARIO  DE MAO, PROVINCIA VALVERDE</t>
  </si>
  <si>
    <t>AMPLIACIÓN  DE REDES DE AGUA POTABLE EN EL ACUEDUCTO DE ESPERANZA,PROVINCIA VALVERDE</t>
  </si>
  <si>
    <t>CONSTRUCCIÓN ACUEDUCTO MULTIPLE GUATAPANAL - JINAMAGAO - AMINA- BORUCO, PROVINCIA VALVERDE</t>
  </si>
  <si>
    <t>DAJABON</t>
  </si>
  <si>
    <t>14766</t>
  </si>
  <si>
    <t>AMPLIACIÓN ACUEDUCTO MULTIPLE DE PARTIDO-LA GORRA, PROVINCIA DAJABON</t>
  </si>
  <si>
    <t>MARIA TRINIDAD SANCHEZ</t>
  </si>
  <si>
    <t>14984</t>
  </si>
  <si>
    <t>AMPLIACIÓN ACUEDUCTO MUNICIPIO DE NAGUA, PROVINCIA MARÍA TRINIDAD SANCHEZ</t>
  </si>
  <si>
    <t>CONSTRUCCIÓN ACUEDUCTO MULTIPLE PUJADOR, PROVINCIA MARIA TRINIDAD SANCHEZ</t>
  </si>
  <si>
    <t>SAMANA</t>
  </si>
  <si>
    <t>15095</t>
  </si>
  <si>
    <t>AMPLIACIÓN ACUEDUCTO MULTIPLE SANCHEZ, PROVINCIA SAMANA</t>
  </si>
  <si>
    <t>REHABILITACIÓN ACUEDUCTO MÚLTIPLE EL CATEY,  LOS CHICHARRONES,MUNICIPIO DE SANCHEZ,  PROVINCIA SAMANÁ.</t>
  </si>
  <si>
    <t>AZUA</t>
  </si>
  <si>
    <t>AMPLIACIÓN ACUEDUCTO MÚLTIPLE AMIAMA GÓMEZ - LAS YAYAS, PROVINCIA AZUA</t>
  </si>
  <si>
    <t>EQUIPAMIENTO CAMPO DE POZOS ACUEDUCTO, PROVINCIA AZUA.</t>
  </si>
  <si>
    <t>DUARTE</t>
  </si>
  <si>
    <t>MEJORAMIENTO ALCANTARILLADOS SANITARIOS PROVINCIA DUARTE</t>
  </si>
  <si>
    <t>MEJORAMIENTO ACUEDUCTO MÚLTIPLE  MUNICIPIO SAN FRANCISCO DE MACORÍS,  PROVINCIA DUARTE</t>
  </si>
  <si>
    <t>ELIAS PIÑA</t>
  </si>
  <si>
    <t>AMPLIACIÓN ACUEDUCTO MÚLTIPLE COMENDADOR-EL LLANO-GUANITO, PROVINCIA ELÍAS PIÑA</t>
  </si>
  <si>
    <t>HATO MAYOR</t>
  </si>
  <si>
    <t xml:space="preserve">MEJORAMIENTO ALCANTARILLADO SANITARIO DE EL VALLE Y LOS HATILLOS, PROVINCIA HATO MAYOR </t>
  </si>
  <si>
    <t>AMPLIACIÓN ACUEDUCTO EN LOS SECTORES CIUDAD DORADA, PLATA BELLA, BARRIO LINDO Y PUERTO RICO, HATO MAYOR,PROVINCIA HATO MAYOR</t>
  </si>
  <si>
    <t>MONTE PLATA</t>
  </si>
  <si>
    <t>CONSTRUCCION ACUEDUCTO EN LA COMUNIDAD DEL DISTRITO MUNICIPAL MAMA TINGO, PROVINCIA MONTE PLATA</t>
  </si>
  <si>
    <t>CONSTRUCCIÓN SISTEMAS DE ABASTECIMIENTO DE AGUA POTABLE AL DISTRITO MUNICIPAL DE LOS BOTADOS Y COMUNIDADES RURALES, MUNICIPIO YAMASA, PROVINCIA MONTE PLATA</t>
  </si>
  <si>
    <t>AMPLIACIÓN ACUEDUCTO MÚLTIPLE MAJAGUAL, PROVINCIA MONTE PLATA</t>
  </si>
  <si>
    <t>AMPLIACIÓN ACUEDUCTO MÚLTIPLE PERALVILLO-LA PLACETA, MONTE PLATA, PROVINCIA MONTE PLATA</t>
  </si>
  <si>
    <t>SANCHEZ RAMIREZ</t>
  </si>
  <si>
    <t>AMPLIACION ACUEDUCTO EN EL MUNICIPIO DE COTUI, PROVINCIA SANCHEZ RAMIREZ</t>
  </si>
  <si>
    <t>LA ALTAGRACIA</t>
  </si>
  <si>
    <t>MEJORAMIENTO PLANTA DEPURADORA DE AGUAS RESIDUALES DEL ALCANTARILLADO SANITARIO DE HIGUEY, PROVINCIA LA ALTAGRACIA</t>
  </si>
  <si>
    <t>AMPLIACIÓN CAMPO DE POZOS DE LA MATILLA ACUEDUCTO HIGUEY, PROVINCIA LA ALTAGRACIA</t>
  </si>
  <si>
    <t>INDEPENDENCIA</t>
  </si>
  <si>
    <t>REHABILITACION DEPOSITO METALICO ACUEDUCTO MULTIPLE DUVERGE-LA COLONIA VENGAN A VER, PROVINCIA INDEPENDENCIA, ZONA VIII</t>
  </si>
  <si>
    <t>SAN JUAN</t>
  </si>
  <si>
    <t>AMPLIACION ACUEDUCTO MULTIPLE DE YABONICO Y REHABILITACION ACUEDUCTO EL CORBANO, PROVINCIA SAN JUAN, ZONA II</t>
  </si>
  <si>
    <t>BAHORUCO</t>
  </si>
  <si>
    <t>EQUIPAMIENTO Y ELECTRIFICACION POZO, LINEA DE IMPULSION Y DEPOSITO REGULADOR, AC MULTIPLE LAS TEJAS-EL RODEO. PROVINCIA BAHORUCO</t>
  </si>
  <si>
    <t>SAN JOSE DE OCOA</t>
  </si>
  <si>
    <t>AMPLIACIÓN ACUEDUCTO SAN JOSE DE OCOA - SABANA LARGA, PROVINCIA SAN JOSE DE OCOA</t>
  </si>
  <si>
    <t>BARAHONA</t>
  </si>
  <si>
    <t>CONSTRUCCIÓN SISTEMA DE ABASTECIMIENTO LOS BARRIOS GUANDULES-LA RAQUETA COMO EXTENSIÓN, PROVINCIA BARAHONA</t>
  </si>
  <si>
    <t>MONSEÑOR NOUEL</t>
  </si>
  <si>
    <t>CONSTRUCCIÓN ACUEDUCTO MULTIPLE SONADOR, PROVINCIA MONSEÑOR NOUEL</t>
  </si>
  <si>
    <t>PEDERNALES</t>
  </si>
  <si>
    <t>CONSTRUCCIÓN ACUEDUCTO CABO ROJO-PEDERNALES, PROVINCIA PEDERNALES</t>
  </si>
  <si>
    <t>HERMANAS MIRABAL</t>
  </si>
  <si>
    <t>CONSTRUCCIÓN ALCANTARILLADO SANITARIO DE TENARES, PROVINCIA HERMANAS MIRABAL.</t>
  </si>
  <si>
    <t>PERAVIA</t>
  </si>
  <si>
    <t>AMPLIACIÓN ACUEDUCTO EN EL DISTRITO MUNICIPAL DE CAÑAFISTOL,PROVINCIA PERAVIA</t>
  </si>
  <si>
    <t>OBRAS GENERALES</t>
  </si>
  <si>
    <t>FONDOS DE CAPITAL ASIGNADOS A OBRAS GENERALES</t>
  </si>
  <si>
    <t>TOTAL PROYECTOS CON FONDOS GENERALES</t>
  </si>
  <si>
    <t>1.2- PROYECTOS CON BONOS INTERNOS</t>
  </si>
  <si>
    <t>14513</t>
  </si>
  <si>
    <t>MEJORAMIENTO  ACUEDUCTO MONTE PLATA, PROVINCIA MONTE PLATA</t>
  </si>
  <si>
    <t>14547</t>
  </si>
  <si>
    <t>CONSTRUCCIÓN ACUEDUCTO BATEY LA TARANA, PROVINCIA MONTE PLATA</t>
  </si>
  <si>
    <t>14550</t>
  </si>
  <si>
    <t>CONSTRUCCIÓN ACUEDUCTO KM5, PROVINCIA MONTE PLATA</t>
  </si>
  <si>
    <t>REHABILITACIÓN PLANTA POTABILIZADORA, ACUEDUCTO MONTE PLATA, PROVINCIA MONTE PLATA</t>
  </si>
  <si>
    <t>MEJORAMIENTO DE ACUEDUCTO SABANA GRANDE DE BOYA, PROVINCIA MONTE PLATA</t>
  </si>
  <si>
    <t>14657</t>
  </si>
  <si>
    <t>REHABILITACIÓN PLANTA POTABILIZADORA  DE 50 L/S, ACUEDUCTO YAMASÁ, PROVINCIA MONTE PLATA</t>
  </si>
  <si>
    <t>14667</t>
  </si>
  <si>
    <t>14033</t>
  </si>
  <si>
    <t>CONSTRUCCIÓN ACUEDUCTO LAS YAYAS, PROVINCIA 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</si>
  <si>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</si>
  <si>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</si>
  <si>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</si>
  <si>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</si>
  <si>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14520</t>
  </si>
  <si>
    <t>AMPLIACIÓN CAMPO DE POZOS ACUEDUCTO DE AZUA, PROVINCIA AZUA</t>
  </si>
  <si>
    <t>14816</t>
  </si>
  <si>
    <t>MEJORAMIENTO OBRA DE CAPTACION RIO LAS CUEVAS, ACUEDUCTO PADRE LAS CASAS, PROVINCIA AZUA(AFECTADO POR TORMENTA LAURA).</t>
  </si>
  <si>
    <t>14140</t>
  </si>
  <si>
    <t>REHABILITACIÓN ALCANTARILLADO SANITARIO DE BANI, PROVINCIA PERAVIA</t>
  </si>
  <si>
    <t>15096</t>
  </si>
  <si>
    <t>16074</t>
  </si>
  <si>
    <t>AMPLIACIÓN ACUEDUCTO MULTIPLE PERAVIA, EXTENSION A VILLA GUERA, PROVINCIA PERAVIA</t>
  </si>
  <si>
    <t>14554</t>
  </si>
  <si>
    <t>CONSTRUCCIÓN ACUEDUCTO ZONA ALTA DE BARAHONA, PROVICIA BARAHONA</t>
  </si>
  <si>
    <t>14608</t>
  </si>
  <si>
    <t>MEJORAMIENTO ACUEDUCTO BARAHONA, SECTOR LOS MAESTROS, PROVINCIA BARAHONA</t>
  </si>
  <si>
    <t>BARAHONA - PEDERNALES</t>
  </si>
  <si>
    <t>14142</t>
  </si>
  <si>
    <t>REHABILITACIÓN Y AMPLIACION ACUEDUCTO MÚLTIPLE LOS PATOS-ENRIQUILLO-OVIEDO    PROVINCIAS BARAHONA-PEDERNALES</t>
  </si>
  <si>
    <t>14444</t>
  </si>
  <si>
    <t>MEJORAMIENTO  ACUEDUCTO PEDERNALES, PROVINCIA PEDERNALES</t>
  </si>
  <si>
    <t>14470</t>
  </si>
  <si>
    <t>AMPLIACIÓN REDES DISTRIBUCIÓN ACUEDUCTO COLINAS DON GUILLERMO, VILLA GUERRERO Y VILLA PROGRESO MUNICIPIO Y PROVINCIA EL SEIBO</t>
  </si>
  <si>
    <t>14511</t>
  </si>
  <si>
    <t>REHABILITACIÓN DEPÓSITO REGULADOR METÁLICO ACUEDUCTO EL SEIBO</t>
  </si>
  <si>
    <t>14472</t>
  </si>
  <si>
    <t>AMPLIACIÓN REDES DISTRIBUCIÓN ACUEDUCTO LOS PRADOS I Y II, HIGUEY, PROVINCIA LA ALTAGRACIA</t>
  </si>
  <si>
    <t>14476</t>
  </si>
  <si>
    <t>MEJORAMIENTO ACUEDUCTO LAGUNA DE NISIBON, PROVINCIA LA ALTAGRACIA</t>
  </si>
  <si>
    <t>14475</t>
  </si>
  <si>
    <t>AMPLIACIÓN  ACUEDUCTO  SECTORES EL CORBANO-LOS MILITARES, PROV. SAN JUAN</t>
  </si>
  <si>
    <t>14538</t>
  </si>
  <si>
    <t>HABILITACIÓN ACUEDUCTO EL CÓRBANO, PROVINCIA SAN JUAN</t>
  </si>
  <si>
    <t>MEJORAMIENTO ALCANTARILLADO SANITARIO LAS MATAS DE FARFAN, PROVINCIA SAN JUAN</t>
  </si>
  <si>
    <t>14581</t>
  </si>
  <si>
    <t>RECONSTRUCCIÓN LINEA DE IMPULSION  DE AGUA POTABLE EN EL ACUEDUCTO DEL MUNICIPIO JUAN DE HERRERA, PROVINCIA SAN JUAN</t>
  </si>
  <si>
    <t>AMPLIACIÓN ACUEDUCTO MÚLTIPLE DE YABONICO, PROVINCIA SAN JUAN</t>
  </si>
  <si>
    <t>MEJORAMIENTO ACUEDUCTO DE LAS MATAS DE FARFAN, PROVINCIA SAN JUAN DE LA MAGUANA</t>
  </si>
  <si>
    <t>CONSTRUCCIÓN DE REDES DE ABASTECIMIENTO DE AGUA POTABLE Y RECOLECCION DE AGUAS RESIDUALES EN EL CENTRO DE PROMOCIÓN DE SALUD INTEGRAL Y ESTANCIA INFANTIL EN EL MUNICIPIO SAN JUAN DE LA MAGUANA, PROVINCIA SAN JUAN</t>
  </si>
  <si>
    <t>CONSTRUCCIÓN ALCANTARILLADO SANITARIO EL CORBANO, MUNICIPIO SAN JUAN DE LA MAGUANA, PROVINCIA SAN JUAN</t>
  </si>
  <si>
    <t>14503</t>
  </si>
  <si>
    <t>MEJORAMIENTO ALCANTARILLADO SANITARIO,  PROVINCIA HATO MAYOR</t>
  </si>
  <si>
    <t>CONSTRUCCIÓN ALCANTARILLADO SANITARIO DE SABANA DE LA MAR, PROVINCIA HATO MAYOR</t>
  </si>
  <si>
    <t>14517</t>
  </si>
  <si>
    <t>REHABILITACIÓN PLANTA POTABILIZADORA ACUEDUCTO DE HATO MAYOR,PROVINCIA HATO MAYOR</t>
  </si>
  <si>
    <t>AMPLIACION DE RED DE ACUEDUCTO SABANA DE LA MAR, SECTOR LA AVIACION, PROVINCIA HATO MAYOR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</si>
  <si>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</si>
  <si>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</si>
  <si>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</si>
  <si>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</si>
  <si>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</si>
  <si>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RECONSTRUCCIÓN REDES ACUEDUCTO POSTRER RIO,  PROVINCIA INDEPENDENCIA</t>
  </si>
  <si>
    <t>14509</t>
  </si>
  <si>
    <t>REHABILITACIÓN DEPÓSITO METÁLICO AC MÚLTIPLE DUVERGÉ-LA COLONIA-VENGAN A VER, PROVINCIA INDEPENDENCIA</t>
  </si>
  <si>
    <t>14572</t>
  </si>
  <si>
    <t>MEJORAMIENTO ACUEDUCTO EN LA COMUNIDAD EL LIMON JIMANI, PROVINCIA INDEPENDENCIA</t>
  </si>
  <si>
    <t>CONSTRUCCIÓN DE ALCANTARILLADO SANITARIO LICEY AL MEDIO - LAS PALOMAS ARRIBA, MUNICIPIO LICEY AL MEDIO, PROVINCIA SANTIAGO</t>
  </si>
  <si>
    <t>AMPLIACIÓN ACUEDUCTO MÚLTIPLE MUNICIPIOS MONCION-SABANETA ZONA ESTE, PROVINCIA SANTIAGO RODRIGUEZ</t>
  </si>
  <si>
    <t>CONSTRUCCIÓN ALCANTARILLADO PLUVIAL  VILLA MARIA  MUNICIPIO SANTIAGO  DE LOS CABALLEROS, PROVINCIA SANTIAGO</t>
  </si>
  <si>
    <t>AMPLIACIÓN ACUEDUCTO SAN JOSE DE LAS MATAS (SAJOMA), PROVINCIA SANTIAGO</t>
  </si>
  <si>
    <t>AMPLIACIÓN ACUEDUCTO MÚLTIPLE SABANA IGLESIA, PROVINCIA SANTIAGO.</t>
  </si>
  <si>
    <t>14515</t>
  </si>
  <si>
    <t>REHABILITACIÓN PLANTA DE TRATAMIENTO DE AGUAS RESIDUALES DEL ALCANTARILLADO SANITARIO REPARTO YUNA, SECTOR PALMARITO, BONAO, MONSEÑOR</t>
  </si>
  <si>
    <t>AMPLIACION ACUEDUCTO MAIMON, LINEA DE ADUCCION PIEDRA BLANCA, PROVINCIA MONSEÑOR NOUEL</t>
  </si>
  <si>
    <t>14518</t>
  </si>
  <si>
    <t>MEJORAMIENTO PLANTA POTABILIZADORA ACUEDUCTO  MÚLTIPLE EL POZO - LOS LIMONES, PROVINCIA MARÍA TRINIDAD SÁNCHEZ</t>
  </si>
  <si>
    <t>14561</t>
  </si>
  <si>
    <t>CONSTRUCCIÓN ACUEDUCTO LAS CEJAS-MATANCITAS, PROVINCIA MARIA TRINIDAD SANCHEZ</t>
  </si>
  <si>
    <t>CONSTRUCCIÓN ACUEDUCTO MULTIPLE JUANA VICENTA     PROVINCIA SAMANA</t>
  </si>
  <si>
    <t>14519</t>
  </si>
  <si>
    <t>MEJORAMIENTO COLECTOR DEL ALCANTARILLADO SANITARIO DE SANTA BÁRBARA, PROVINCIA SAMANA</t>
  </si>
  <si>
    <t>14537</t>
  </si>
  <si>
    <t>CONSTRUCCIÓN  NUEVA OBRA DE TOMA  EN EL ACUEDUCTO LAS TERRENAS, PROVINCIA SAMANÁ</t>
  </si>
  <si>
    <t>14733</t>
  </si>
  <si>
    <t>AMPLIACIÓN ALCANTARILLADO SANITARIO EN LOS SECTORES EL MILLÓN, AV. CIRCUNVALACIÓN Y EL PANCHITO, PROVINCIA SAMANA</t>
  </si>
  <si>
    <t>14521</t>
  </si>
  <si>
    <t>AMPLIACIÓN ACUEDUCTO DE COTUÍ, RED BARRIO LIBERTAD, PROVINCIA SÁNCHEZ RAMÍREZ</t>
  </si>
  <si>
    <t>MONTECRISTI</t>
  </si>
  <si>
    <t>REHABILITACIÓN Y AMPLIACION ALCANTARILLADO SANITARIO DE MONTE CRISTI (2DA. ETAPA), PROVINCIA MONTE CRISTI</t>
  </si>
  <si>
    <t>14728</t>
  </si>
  <si>
    <t>CONSTRUCCIÓN ACUEDUCTO LA HORCA - LOS AMACEYES, EXTENSION ALINO, MUNICIPIO LAS MATA DE SANTA CRUZ, PROVINCIA MONTE CRISTI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</si>
  <si>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</si>
  <si>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</si>
  <si>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</si>
  <si>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</si>
  <si>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</si>
  <si>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AMPLIACIÓN DE REDES DE DISTRIBUCIÓN DEL ACUEDUCTO HACIA LA ZONA SUR DEL MUNICIPIO SAN PEDRO DE MACORÍS.</t>
  </si>
  <si>
    <t>14549</t>
  </si>
  <si>
    <t>REHABILITACIÓN PLANTA DE TRATAMIENTO DE AGUAS RESIDUALES ALCANTARILLADO SANITARIO DE COMENDADOR</t>
  </si>
  <si>
    <t>SAN FRANCISCO DE MACORIS</t>
  </si>
  <si>
    <t>14552</t>
  </si>
  <si>
    <t>AMPLIACIÓN RED VILLA OLIMPICA, ACUEDUCTO SAN FRANCISCO DE MACORIS</t>
  </si>
  <si>
    <t>14553</t>
  </si>
  <si>
    <t>REHABILITACIÓN DEPOSITO METALICO, ACUEDUCTO PIMENTEL, PROVINCIA DUARTE</t>
  </si>
  <si>
    <t>14751</t>
  </si>
  <si>
    <t>AMPLIACIÓN ACUEDUCTO DE SAN FRANCISCO DE MACORIS, RED DISTRIBUCION SECTORES, PRIMAVERAL, COLINAS NORTE, MADEJA , PROV. DUARTE</t>
  </si>
  <si>
    <t>14811</t>
  </si>
  <si>
    <t>REHABILITACIÓN PLANTA  TRATAMIENTO AGUAS RESIDUALES, DISTRITO MUNICIPAL LA PEÑA, PROVINCIA DUARTE.</t>
  </si>
  <si>
    <t>14571</t>
  </si>
  <si>
    <t>AMPLIACIÓN REDES DISTRIBUCION, ACUEDUCTO LAS CAYAS, PROVINCIA VALVERDE</t>
  </si>
  <si>
    <t>CONSTRUCCIÓN ACUEDUCTO  JICOME, PROVINCIA VALVERDE</t>
  </si>
  <si>
    <t>14580</t>
  </si>
  <si>
    <t>14654</t>
  </si>
  <si>
    <t>14683</t>
  </si>
  <si>
    <t>AMPLIACIÓN ACUEDUCTO EL ZUMBÓN-CALLE BONITA-LOS RAMIREZ, PROVINCIA SAN -CRISTOBAL.</t>
  </si>
  <si>
    <t>14684</t>
  </si>
  <si>
    <t>AMPLIACIÓN ACUEDUCTO EN EL SECTOR MADRE VIEJA NORTE, PROVINCIA SAN CRISTOBAL.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</si>
  <si>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</si>
  <si>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</si>
  <si>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</si>
  <si>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</si>
  <si>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14688</t>
  </si>
  <si>
    <t>MEJORAMIENTO ACUEDUCTO SAN CRISTOBAL, SECTOR MADRE VIEJA SUR, PROVINCIA SAN CRISTÓBAL.</t>
  </si>
  <si>
    <t>14767</t>
  </si>
  <si>
    <t>AMPLIACIÓN ACUEDUCTO DE CARLOS PINTO-LOS BOTADOS-HAINA, PROVINCIA SAN CRISTOBAL</t>
  </si>
  <si>
    <t>14810</t>
  </si>
  <si>
    <t>LA ROMANA</t>
  </si>
  <si>
    <t>REHABILITACIÓN DEPOSITO METALICO ACUEDUCTO LA ROMANA, SECTOR VILLA VERDE, PROVINCIA LA ROMANA</t>
  </si>
  <si>
    <t>14803</t>
  </si>
  <si>
    <t>REHABILITACIÓN PLANTA DEPURADORA DE AGUAS RESIDUALES ALCANTARILLADO SANITARIO GUAYMATE, PROVINCIA LA ROMANA.</t>
  </si>
  <si>
    <t>DISTRITO NACIONAL</t>
  </si>
  <si>
    <t>15307</t>
  </si>
  <si>
    <t>HABILITACIÓN SALA PARA IMPLEMENTACIÓN DEL SISTEMA DE ANÁLISIS Y MONITOREO DE ACUEDUCTOS Y ALCANTARILLADO, EN LA SEDE CENTRAL DEL INAPA, DISTRITO NACIONAL</t>
  </si>
  <si>
    <t>TOTAL PROYECTOS CON BONOS INTERNOS</t>
  </si>
  <si>
    <t>1.3- PROYECTOS CON SALDOS DE APOYO PRESUPUESTARIO RECURSOS EXTERNOS BANCO MUNDIAL (BM)</t>
  </si>
  <si>
    <t>TOTAL PROYECTOS CON SALDOS DE RECURSOS EXTERNOS DISPONIBLES DE PERIODOS ANTERIORES</t>
  </si>
  <si>
    <t>1.4- PROYECTOS CON SALDOS DISPONIBLES DE PERIODOS ANTERIORES</t>
  </si>
  <si>
    <t>15134</t>
  </si>
  <si>
    <t>TOTAL PROYECTOS DE ARRASTRE CON SALDOS DISPONIBLES DE PERIODOS ANTERIORES</t>
  </si>
  <si>
    <t>1.5- PROYECTOS  DE ARRASTRE CON SALDOS BONOS INTERNOS DISPONIBLES DE PERIODOS ANTERIORES</t>
  </si>
  <si>
    <t>14765</t>
  </si>
  <si>
    <t>AMPLIACIÓN ACUEDUCTO MUNICIPIO Y PROVINCIA SAN PEDRO DE MACORIS</t>
  </si>
  <si>
    <t>CONSTRUCCION LINEA DE CONDUCCION Y DEPOSITO REGULADOR SUPERFICIAL CAPACIDAD 900M3 (237,753 GL) ACUEDUCTO MULTIPLE SONADOR</t>
  </si>
  <si>
    <t>CONSTRUCCION SISTEMA DE SANEAMIENTO ARROYO GURABO Y SU ENTORNO, MUNICIPIO SANTIAGO</t>
  </si>
  <si>
    <t>16747</t>
  </si>
  <si>
    <t>TOTAL PROYECTOS CON SALDOS  BONOS INTERNOS DISPONIBLES DE PERIODOS ANTERIORES</t>
  </si>
  <si>
    <t>1.6- PROYECTOS CON SALDOS DE BONOS INTERNOS DE RECURSOS PERCIBIDOS POR OPERACIONES DEL AÑO ANTERIOR</t>
  </si>
  <si>
    <t>CONSTRUCCIÓN ACUEDUCTO VILLARPANDO, PROVINCIA AZUA</t>
  </si>
  <si>
    <t>14141</t>
  </si>
  <si>
    <t>CONSTRUCCION ACUEDUCTO ZONA TURISTICA CABO ROJO-PEDERNALES, ZONA VIII</t>
  </si>
  <si>
    <t>14560</t>
  </si>
  <si>
    <t>14659</t>
  </si>
  <si>
    <t>14647</t>
  </si>
  <si>
    <t>MEJORAMIENTO ALCANTARILLADOS SANITARIOS PROVICIA DUARTE</t>
  </si>
  <si>
    <t>MONTE CRISTI</t>
  </si>
  <si>
    <t>15082</t>
  </si>
  <si>
    <t>14651</t>
  </si>
  <si>
    <t>SANTIAGO RODRIGUEZ</t>
  </si>
  <si>
    <t>AMPLIACION ACUEDUCTO MULTIPLE MUNICIPIOS MONCION-SABANETA ZONA ESTE, LOTE I, II Y III, PROVINCIA SANTIAGO RODRIGUEZ</t>
  </si>
  <si>
    <t>CONSTRUCCION SISTEMA DE SANEAMIENTO ARROYO GURABO Y SU ENTORNO, PROVINCIA SANTIAGO.</t>
  </si>
  <si>
    <t>15399</t>
  </si>
  <si>
    <t>TOTAL PROYECTOS CON SALDOS DE BONOS INTERNOS DE RECURSOS PERCIBIDOS POR OPERACIONES DEL AÑO ANTERIOR</t>
  </si>
  <si>
    <t>1.7- PROYECTO DE MEJORAMIENTO DEL ABASTECIMIENTO DE AGUA Y SERVICIOS DE AGUAS RESIDUALES (BANCO INTERNACIONAL DE RECONSTRUCCIÓN Y FOMENTO (BIRF)</t>
  </si>
  <si>
    <t>ESPAILLAT</t>
  </si>
  <si>
    <t>14498</t>
  </si>
  <si>
    <t>MEJORAMIENTO DE AGUAS POTABLE Y RESIDUALES EN LOS MUNICIPIOS   MOCA Y GASPAR HERNANDEZ, PROVINCIA ESPAILLAT, R.D.</t>
  </si>
  <si>
    <t>TOTAL PROYECTO DE MEJORAMIENTO DEL ABASTECIMIENTO DE AGUA Y SERVICIOS DE AGUAS RESIDUALES  (BIRF)</t>
  </si>
  <si>
    <t>1.8- PROGRAMA DE SANEAMIENTO UNIVERSAL DE CIUDADES TURÍSTICAS Y COSTERAS (BANCO INTERAMERICANO DE DESARROLLO (BID)</t>
  </si>
  <si>
    <t>SANTO DOMINGO</t>
  </si>
  <si>
    <t>15143</t>
  </si>
  <si>
    <t>CONSTRUCCIÓN SISTEMA DE SANEAMIENTO  DEL MUNICIPIO DE BOCA CHICA, PROVINCIA SANTO DOMINGO.</t>
  </si>
  <si>
    <t>TOTAL PROGRAMA DE SANEAMIENTO UNIVERSAL DE CIUDADES TURÍSTICAS Y COSTERAS (BID)</t>
  </si>
  <si>
    <t>1.9- FORTALECIMIENTO DE LA EFICIENCIA EN LA GESTIÓN DE AGUA Y SANEAMIENTO" EN LAS PROVINCIAS MONTECRISTI, VALVERDE, DAJABÓN Y SANTIAGO R., RD</t>
  </si>
  <si>
    <t>MONTECRISTI, VALVERDE, DAJABÓN Y SANTIAGO R., RD</t>
  </si>
  <si>
    <t>13913</t>
  </si>
  <si>
    <t>FORTALECIMIENTO DE LA EFICIENCIA EN LA GESTIÓN DE AGUA Y SANEAMIENTO" EN LAS PROVINCIAS MONTECRISTI, VALVERDE, DAJABÓN Y SANTIAGO R., RD</t>
  </si>
  <si>
    <t>TOTAL FORTALECIMIENTO DE LA EFICIENCIA EN LA GESTIÓN DE AGUA Y SANEAMIENTO" EN LAS PROVINCIAS MONTECRISTI, VALVERDE, DAJABÓN Y SANTIAGO R., RD</t>
  </si>
  <si>
    <t>TOTAL PROYECTOS EN RD$</t>
  </si>
  <si>
    <t>Relación de Pagos Ejecutados con Fondos de Capital Enero-Septiembre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</si>
</sst>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0000000000000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6495ED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readingOrder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 readingOrder="1"/>
    </xf>
    <xf numFmtId="43" fontId="8" fillId="5" borderId="1" xfId="1" applyFont="1" applyFill="1" applyBorder="1" applyAlignment="1" applyProtection="1">
      <alignment horizontal="right" vertical="center" wrapText="1"/>
      <protection locked="0"/>
    </xf>
    <xf numFmtId="43" fontId="4" fillId="5" borderId="1" xfId="1" applyFont="1" applyFill="1" applyBorder="1" applyAlignment="1">
      <alignment horizontal="right"/>
    </xf>
    <xf numFmtId="43" fontId="4" fillId="5" borderId="1" xfId="1" applyFont="1" applyFill="1" applyBorder="1"/>
    <xf numFmtId="43" fontId="5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readingOrder="1"/>
    </xf>
    <xf numFmtId="43" fontId="7" fillId="6" borderId="1" xfId="1" applyFont="1" applyFill="1" applyBorder="1" applyAlignment="1" applyProtection="1">
      <alignment horizontal="right" vertical="center" wrapText="1"/>
      <protection locked="0"/>
    </xf>
    <xf numFmtId="43" fontId="9" fillId="6" borderId="1" xfId="1" applyFont="1" applyFill="1" applyBorder="1" applyAlignment="1">
      <alignment horizontal="right"/>
    </xf>
    <xf numFmtId="43" fontId="9" fillId="6" borderId="1" xfId="1" applyFont="1" applyFill="1" applyBorder="1"/>
    <xf numFmtId="43" fontId="7" fillId="6" borderId="1" xfId="0" applyNumberFormat="1" applyFont="1" applyFill="1" applyBorder="1"/>
    <xf numFmtId="0" fontId="9" fillId="0" borderId="0" xfId="0" applyFont="1"/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4" applyFont="1" applyFill="1" applyBorder="1" applyAlignment="1">
      <alignment horizontal="right"/>
    </xf>
    <xf numFmtId="43" fontId="9" fillId="0" borderId="1" xfId="4" applyFont="1" applyFill="1" applyBorder="1"/>
    <xf numFmtId="164" fontId="9" fillId="0" borderId="1" xfId="5" applyFont="1" applyFill="1" applyBorder="1"/>
    <xf numFmtId="43" fontId="7" fillId="0" borderId="1" xfId="2" applyNumberFormat="1" applyFont="1" applyFill="1" applyBorder="1"/>
    <xf numFmtId="43" fontId="9" fillId="0" borderId="0" xfId="2" applyNumberFormat="1" applyFont="1" applyFill="1"/>
    <xf numFmtId="0" fontId="9" fillId="0" borderId="0" xfId="2" applyFont="1" applyFill="1"/>
    <xf numFmtId="43" fontId="9" fillId="0" borderId="1" xfId="4" applyFont="1" applyFill="1" applyBorder="1" applyAlignment="1">
      <alignment vertical="center"/>
    </xf>
    <xf numFmtId="43" fontId="9" fillId="0" borderId="1" xfId="4" applyFont="1" applyFill="1" applyBorder="1" applyAlignment="1">
      <alignment horizontal="center" vertical="center" wrapText="1"/>
    </xf>
    <xf numFmtId="43" fontId="9" fillId="0" borderId="1" xfId="4" applyFont="1" applyFill="1" applyBorder="1" applyAlignment="1">
      <alignment horizontal="center" vertical="center"/>
    </xf>
    <xf numFmtId="43" fontId="9" fillId="0" borderId="0" xfId="1" applyFont="1" applyFill="1"/>
    <xf numFmtId="0" fontId="9" fillId="0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43" fontId="7" fillId="7" borderId="1" xfId="1" applyFont="1" applyFill="1" applyBorder="1" applyAlignment="1" applyProtection="1">
      <alignment horizontal="right" vertical="center" wrapText="1"/>
      <protection locked="0"/>
    </xf>
    <xf numFmtId="43" fontId="9" fillId="8" borderId="0" xfId="2" applyNumberFormat="1" applyFont="1" applyFill="1"/>
    <xf numFmtId="43" fontId="9" fillId="7" borderId="0" xfId="1" applyFont="1" applyFill="1"/>
    <xf numFmtId="0" fontId="9" fillId="7" borderId="0" xfId="0" applyFont="1" applyFill="1"/>
    <xf numFmtId="0" fontId="7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2" borderId="0" xfId="0" applyFont="1" applyFill="1"/>
    <xf numFmtId="43" fontId="9" fillId="0" borderId="1" xfId="1" applyFont="1" applyFill="1" applyBorder="1" applyAlignment="1" applyProtection="1">
      <alignment horizontal="right" vertical="center" wrapText="1"/>
      <protection locked="0"/>
    </xf>
    <xf numFmtId="43" fontId="9" fillId="0" borderId="1" xfId="1" applyFont="1" applyFill="1" applyBorder="1" applyAlignment="1">
      <alignment horizontal="right"/>
    </xf>
    <xf numFmtId="43" fontId="9" fillId="0" borderId="1" xfId="1" applyFont="1" applyFill="1" applyBorder="1"/>
    <xf numFmtId="43" fontId="7" fillId="0" borderId="1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/>
    <xf numFmtId="0" fontId="7" fillId="0" borderId="1" xfId="0" applyFont="1" applyFill="1" applyBorder="1" applyAlignment="1">
      <alignment horizontal="center" vertical="center" wrapText="1"/>
    </xf>
    <xf numFmtId="43" fontId="11" fillId="7" borderId="1" xfId="0" applyNumberFormat="1" applyFont="1" applyFill="1" applyBorder="1" applyAlignment="1">
      <alignment vertical="center"/>
    </xf>
    <xf numFmtId="165" fontId="9" fillId="7" borderId="0" xfId="0" applyNumberFormat="1" applyFont="1" applyFill="1"/>
    <xf numFmtId="0" fontId="9" fillId="6" borderId="1" xfId="0" applyFont="1" applyFill="1" applyBorder="1" applyAlignment="1">
      <alignment horizontal="center"/>
    </xf>
    <xf numFmtId="43" fontId="9" fillId="2" borderId="0" xfId="0" applyNumberFormat="1" applyFont="1" applyFill="1"/>
    <xf numFmtId="0" fontId="9" fillId="0" borderId="1" xfId="0" applyFont="1" applyFill="1" applyBorder="1"/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43" fontId="9" fillId="7" borderId="0" xfId="0" applyNumberFormat="1" applyFont="1" applyFill="1"/>
    <xf numFmtId="43" fontId="9" fillId="0" borderId="1" xfId="1" applyFont="1" applyFill="1" applyBorder="1" applyAlignment="1">
      <alignment horizontal="center"/>
    </xf>
    <xf numFmtId="43" fontId="7" fillId="0" borderId="1" xfId="0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3" fontId="9" fillId="0" borderId="1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9" fillId="0" borderId="0" xfId="0" applyNumberFormat="1" applyFont="1" applyFill="1"/>
    <xf numFmtId="43" fontId="7" fillId="0" borderId="1" xfId="1" applyFont="1" applyFill="1" applyBorder="1" applyAlignment="1" applyProtection="1">
      <alignment horizontal="right" vertical="center" wrapText="1"/>
      <protection locked="0"/>
    </xf>
    <xf numFmtId="0" fontId="7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43" fontId="7" fillId="5" borderId="1" xfId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43" fontId="7" fillId="0" borderId="0" xfId="1" applyFont="1" applyFill="1" applyBorder="1" applyAlignment="1">
      <alignment horizontal="center" vertical="center" wrapText="1"/>
    </xf>
    <xf numFmtId="43" fontId="9" fillId="0" borderId="0" xfId="1" applyFont="1" applyFill="1" applyBorder="1"/>
    <xf numFmtId="0" fontId="9" fillId="0" borderId="0" xfId="0" applyFont="1" applyFill="1" applyBorder="1"/>
    <xf numFmtId="43" fontId="5" fillId="2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9" fillId="2" borderId="0" xfId="0" applyFont="1" applyFill="1" applyBorder="1"/>
    <xf numFmtId="43" fontId="12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 readingOrder="1"/>
    </xf>
    <xf numFmtId="43" fontId="4" fillId="2" borderId="0" xfId="1" applyFont="1" applyFill="1" applyBorder="1"/>
    <xf numFmtId="43" fontId="4" fillId="2" borderId="0" xfId="1" applyFont="1" applyFill="1" applyBorder="1" applyAlignment="1">
      <alignment horizontal="right"/>
    </xf>
    <xf numFmtId="0" fontId="5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 readingOrder="1"/>
    </xf>
    <xf numFmtId="0" fontId="5" fillId="2" borderId="0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 readingOrder="1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right"/>
    </xf>
    <xf numFmtId="0" fontId="5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43" fontId="9" fillId="0" borderId="1" xfId="2" applyNumberFormat="1" applyFont="1" applyFill="1" applyBorder="1" applyAlignment="1">
      <alignment wrapText="1"/>
    </xf>
  </cellXfs>
  <cellStyles count="6">
    <cellStyle name="Millares" xfId="1" builtinId="3"/>
    <cellStyle name="Millares 2 2" xfId="4"/>
    <cellStyle name="Millares 4 2" xfId="5"/>
    <cellStyle name="Normal" xfId="0" builtinId="0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866774</xdr:colOff>
      <xdr:row>1</xdr:row>
      <xdr:rowOff>28574</xdr:rowOff>
    </xdr:from>
    <xdr:to>
      <xdr:col>3</xdr:col>
      <xdr:colOff>3074555</xdr:colOff>
      <xdr:row>4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49" y="228599"/>
          <a:ext cx="2207781" cy="1190625"/>
        </a:xfrm>
        <a:prstGeom prst="rect">
          <a:avLst/>
        </a:prstGeom>
      </xdr:spPr>
    </xdr:pic>
    <xdr:clientData/>
  </xdr:twoCellAnchor>
  <xdr:twoCellAnchor editAs="oneCell">
    <xdr:from>
      <xdr:col>13</xdr:col>
      <xdr:colOff>847724</xdr:colOff>
      <xdr:row>1</xdr:row>
      <xdr:rowOff>66675</xdr:rowOff>
    </xdr:from>
    <xdr:to>
      <xdr:col>16</xdr:col>
      <xdr:colOff>247649</xdr:colOff>
      <xdr:row>5</xdr:row>
      <xdr:rowOff>85274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01924" y="266700"/>
          <a:ext cx="1647825" cy="1361624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206</xdr:row>
      <xdr:rowOff>0</xdr:rowOff>
    </xdr:from>
    <xdr:to>
      <xdr:col>3</xdr:col>
      <xdr:colOff>1200151</xdr:colOff>
      <xdr:row>211</xdr:row>
      <xdr:rowOff>195790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2025" y="73190100"/>
          <a:ext cx="2971801" cy="1405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3</xdr:col>
      <xdr:colOff>3124200</xdr:colOff>
      <xdr:row>206</xdr:row>
      <xdr:rowOff>66675</xdr:rowOff>
    </xdr:from>
    <xdr:to>
      <xdr:col>6</xdr:col>
      <xdr:colOff>779991</xdr:colOff>
      <xdr:row>212</xdr:row>
      <xdr:rowOff>56092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CFD2422-4390-4FCF-8C60-FE8D5A6A21FB}"/>
            </a:ext>
          </a:extLst>
        </xdr:cNvPr>
        <xdr:cNvSpPr txBox="1"/>
      </xdr:nvSpPr>
      <xdr:spPr>
        <a:xfrm>
          <a:off x="5857875" y="73256775"/>
          <a:ext cx="2761191" cy="1399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8</xdr:col>
      <xdr:colOff>1104900</xdr:colOff>
      <xdr:row>206</xdr:row>
      <xdr:rowOff>152400</xdr:rowOff>
    </xdr:from>
    <xdr:to>
      <xdr:col>12</xdr:col>
      <xdr:colOff>180975</xdr:colOff>
      <xdr:row>212</xdr:row>
      <xdr:rowOff>113242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182350" y="73342500"/>
          <a:ext cx="2447925" cy="13705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15</xdr:col>
      <xdr:colOff>638175</xdr:colOff>
      <xdr:row>206</xdr:row>
      <xdr:rowOff>190500</xdr:rowOff>
    </xdr:from>
    <xdr:to>
      <xdr:col>17</xdr:col>
      <xdr:colOff>438150</xdr:colOff>
      <xdr:row>212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6316325" y="73380600"/>
          <a:ext cx="2143125" cy="1266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5/4.%20Obras/1.%20SALUD%20PUBLICA/Tercer%20Trimestre/1.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men Anua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BRAS "/>
    </sheetNames>
    <sheetDataSet>
      <sheetData sheetId="0"/>
      <sheetData sheetId="1"/>
      <sheetData sheetId="2"/>
      <sheetData sheetId="3">
        <row r="63">
          <cell r="H63">
            <v>170824967.94999999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tabSelected="1" view="pageBreakPreview" zoomScaleNormal="90" zoomScaleSheetLayoutView="100" workbookViewId="0">
      <pane ySplit="7" topLeftCell="A203" activePane="bottomLeft" state="frozen"/>
      <selection activeCell="P1" sqref="P1"/>
      <selection pane="bottomLeft" activeCell="M214" sqref="M214"/>
    </sheetView>
  </sheetViews>
  <sheetFormatPr baseColWidth="10" defaultColWidth="12.7109375" defaultRowHeight="15.75" x14ac:dyDescent="0.25"/>
  <cols>
    <col min="1" max="1" width="6.7109375" style="108" customWidth="1"/>
    <col min="2" max="2" width="21.42578125" style="108" customWidth="1"/>
    <col min="3" max="3" width="12.85546875" style="108" customWidth="1"/>
    <col min="4" max="4" width="76.5703125" style="109" customWidth="1"/>
    <col min="5" max="5" width="18.5703125" style="110" hidden="1" customWidth="1"/>
    <col min="6" max="6" width="19.140625" style="110" hidden="1" customWidth="1"/>
    <col min="7" max="7" width="19.42578125" style="110" bestFit="1" customWidth="1"/>
    <col min="8" max="8" width="14.140625" style="111" customWidth="1"/>
    <col min="9" max="9" width="16.85546875" style="110" customWidth="1"/>
    <col min="10" max="10" width="16.85546875" style="110" bestFit="1" customWidth="1"/>
    <col min="11" max="11" width="18.28515625" style="111" hidden="1" customWidth="1"/>
    <col min="12" max="12" width="16.85546875" style="110" bestFit="1" customWidth="1"/>
    <col min="13" max="13" width="16.5703125" style="110" bestFit="1" customWidth="1"/>
    <col min="14" max="14" width="16.85546875" style="110" customWidth="1"/>
    <col min="15" max="15" width="18.28515625" style="110" hidden="1" customWidth="1"/>
    <col min="16" max="16" width="16.85546875" style="110" bestFit="1" customWidth="1"/>
    <col min="17" max="17" width="18.28515625" style="110" bestFit="1" customWidth="1"/>
    <col min="18" max="18" width="16.85546875" style="110" bestFit="1" customWidth="1"/>
    <col min="19" max="19" width="18.5703125" style="110" hidden="1" customWidth="1"/>
    <col min="20" max="20" width="16.85546875" style="110" hidden="1" customWidth="1"/>
    <col min="21" max="21" width="20" style="110" hidden="1" customWidth="1"/>
    <col min="22" max="22" width="18.5703125" style="110" hidden="1" customWidth="1"/>
    <col min="23" max="23" width="15.28515625" style="110" hidden="1" customWidth="1"/>
    <col min="24" max="24" width="18.5703125" style="112" bestFit="1" customWidth="1"/>
    <col min="25" max="25" width="19.28515625" style="4" bestFit="1" customWidth="1"/>
    <col min="26" max="26" width="21.28515625" style="4" bestFit="1" customWidth="1"/>
    <col min="27" max="27" width="18.5703125" style="4" bestFit="1" customWidth="1"/>
    <col min="28" max="28" width="16.85546875" style="4" bestFit="1" customWidth="1"/>
    <col min="29" max="29" width="12.85546875" style="4" bestFit="1" customWidth="1"/>
    <col min="30" max="30" width="16.85546875" style="4" bestFit="1" customWidth="1"/>
    <col min="31" max="31" width="12.85546875" style="4" bestFit="1" customWidth="1"/>
    <col min="32" max="32" width="15.5703125" style="4" bestFit="1" customWidth="1"/>
    <col min="33" max="33" width="12.85546875" style="4" bestFit="1" customWidth="1"/>
    <col min="34" max="34" width="16.85546875" style="4" bestFit="1" customWidth="1"/>
    <col min="35" max="35" width="12.85546875" style="4" bestFit="1" customWidth="1"/>
    <col min="36" max="36" width="18.5703125" style="4" bestFit="1" customWidth="1"/>
    <col min="37" max="16384" width="12.7109375" style="4"/>
  </cols>
  <sheetData>
    <row r="1" spans="1:25" x14ac:dyDescent="0.25">
      <c r="A1" s="1"/>
      <c r="B1" s="2"/>
      <c r="C1" s="2"/>
      <c r="D1" s="1"/>
      <c r="E1" s="1"/>
      <c r="F1" s="1"/>
      <c r="G1" s="1"/>
      <c r="H1" s="3"/>
      <c r="I1" s="1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30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5" ht="30" customHeight="1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</row>
    <row r="4" spans="1:25" ht="30" customHeight="1" x14ac:dyDescent="0.25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5" x14ac:dyDescent="0.25">
      <c r="A5" s="117" t="s">
        <v>297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6" spans="1:2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ht="47.25" x14ac:dyDescent="0.25">
      <c r="A7" s="6" t="s">
        <v>3</v>
      </c>
      <c r="B7" s="6" t="s">
        <v>4</v>
      </c>
      <c r="C7" s="6" t="s">
        <v>5</v>
      </c>
      <c r="D7" s="7" t="s">
        <v>6</v>
      </c>
      <c r="E7" s="8" t="s">
        <v>7</v>
      </c>
      <c r="F7" s="8" t="s">
        <v>8</v>
      </c>
      <c r="G7" s="8" t="s">
        <v>9</v>
      </c>
      <c r="H7" s="9" t="s">
        <v>10</v>
      </c>
      <c r="I7" s="8" t="s">
        <v>11</v>
      </c>
      <c r="J7" s="8" t="s">
        <v>12</v>
      </c>
      <c r="K7" s="9" t="s">
        <v>13</v>
      </c>
      <c r="L7" s="8" t="s">
        <v>14</v>
      </c>
      <c r="M7" s="8" t="s">
        <v>15</v>
      </c>
      <c r="N7" s="8" t="s">
        <v>16</v>
      </c>
      <c r="O7" s="8" t="s">
        <v>13</v>
      </c>
      <c r="P7" s="8" t="s">
        <v>17</v>
      </c>
      <c r="Q7" s="8" t="s">
        <v>18</v>
      </c>
      <c r="R7" s="8" t="s">
        <v>19</v>
      </c>
      <c r="S7" s="8" t="s">
        <v>13</v>
      </c>
      <c r="T7" s="8" t="s">
        <v>20</v>
      </c>
      <c r="U7" s="8" t="s">
        <v>21</v>
      </c>
      <c r="V7" s="8" t="s">
        <v>22</v>
      </c>
      <c r="W7" s="8" t="s">
        <v>13</v>
      </c>
      <c r="X7" s="8" t="s">
        <v>23</v>
      </c>
    </row>
    <row r="8" spans="1:25" x14ac:dyDescent="0.25">
      <c r="A8" s="10" t="s">
        <v>24</v>
      </c>
      <c r="B8" s="11"/>
      <c r="C8" s="11"/>
      <c r="D8" s="12"/>
      <c r="E8" s="13"/>
      <c r="F8" s="13"/>
      <c r="G8" s="13"/>
      <c r="H8" s="14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</row>
    <row r="9" spans="1:25" s="24" customFormat="1" x14ac:dyDescent="0.25">
      <c r="A9" s="17" t="s">
        <v>25</v>
      </c>
      <c r="B9" s="18"/>
      <c r="C9" s="18"/>
      <c r="D9" s="19"/>
      <c r="E9" s="20"/>
      <c r="F9" s="20"/>
      <c r="G9" s="20"/>
      <c r="H9" s="21"/>
      <c r="I9" s="22"/>
      <c r="J9" s="22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0" spans="1:25" s="35" customFormat="1" ht="31.5" x14ac:dyDescent="0.25">
      <c r="A10" s="25">
        <v>1</v>
      </c>
      <c r="B10" s="26" t="s">
        <v>26</v>
      </c>
      <c r="C10" s="26" t="s">
        <v>27</v>
      </c>
      <c r="D10" s="27" t="s">
        <v>28</v>
      </c>
      <c r="E10" s="28">
        <v>317238412</v>
      </c>
      <c r="F10" s="28">
        <v>-90328249.549999997</v>
      </c>
      <c r="G10" s="29">
        <f>+E10+F10</f>
        <v>226910162.44999999</v>
      </c>
      <c r="H10" s="30"/>
      <c r="I10" s="31"/>
      <c r="J10" s="31"/>
      <c r="K10" s="31">
        <f t="shared" ref="K10" si="0">SUM(H10:J10)</f>
        <v>0</v>
      </c>
      <c r="L10" s="31"/>
      <c r="M10" s="31"/>
      <c r="N10" s="31"/>
      <c r="O10" s="31">
        <f>SUM(L10:N10)</f>
        <v>0</v>
      </c>
      <c r="P10" s="31"/>
      <c r="Q10" s="31">
        <v>125216748.52</v>
      </c>
      <c r="R10" s="31"/>
      <c r="S10" s="31">
        <f>SUM(P10:R10)</f>
        <v>125216748.52</v>
      </c>
      <c r="T10" s="31"/>
      <c r="U10" s="31"/>
      <c r="V10" s="32"/>
      <c r="W10" s="31">
        <f t="shared" ref="W10" si="1">SUM(T10:V10)</f>
        <v>0</v>
      </c>
      <c r="X10" s="33">
        <f t="shared" ref="X10:X60" si="2">+K10+O10+S10+W10</f>
        <v>125216748.52</v>
      </c>
      <c r="Y10" s="34"/>
    </row>
    <row r="11" spans="1:25" s="35" customFormat="1" ht="31.5" x14ac:dyDescent="0.25">
      <c r="A11" s="25">
        <v>2</v>
      </c>
      <c r="B11" s="26" t="s">
        <v>29</v>
      </c>
      <c r="C11" s="26">
        <v>16761</v>
      </c>
      <c r="D11" s="27" t="s">
        <v>30</v>
      </c>
      <c r="E11" s="28">
        <v>49751790</v>
      </c>
      <c r="F11" s="28">
        <v>-49751690</v>
      </c>
      <c r="G11" s="29">
        <f t="shared" ref="G11:G60" si="3">+E11+F11</f>
        <v>100</v>
      </c>
      <c r="H11" s="30"/>
      <c r="I11" s="31"/>
      <c r="J11" s="31"/>
      <c r="K11" s="31">
        <f t="shared" ref="K11:K60" si="4">SUM(H11:J11)</f>
        <v>0</v>
      </c>
      <c r="L11" s="31"/>
      <c r="M11" s="31"/>
      <c r="N11" s="31"/>
      <c r="O11" s="31">
        <f t="shared" ref="O11:O28" si="5">SUM(L11:N11)</f>
        <v>0</v>
      </c>
      <c r="P11" s="31"/>
      <c r="Q11" s="31"/>
      <c r="R11" s="31"/>
      <c r="S11" s="31">
        <f>SUM(P11:R11)</f>
        <v>0</v>
      </c>
      <c r="T11" s="31"/>
      <c r="U11" s="31"/>
      <c r="V11" s="32"/>
      <c r="W11" s="31">
        <f t="shared" ref="W11:W37" si="6">SUM(T11:V11)</f>
        <v>0</v>
      </c>
      <c r="X11" s="33">
        <f t="shared" si="2"/>
        <v>0</v>
      </c>
      <c r="Y11" s="34"/>
    </row>
    <row r="12" spans="1:25" s="35" customFormat="1" ht="47.25" x14ac:dyDescent="0.25">
      <c r="A12" s="25">
        <v>3</v>
      </c>
      <c r="B12" s="118" t="s">
        <v>31</v>
      </c>
      <c r="C12" s="26" t="s">
        <v>32</v>
      </c>
      <c r="D12" s="27" t="s">
        <v>33</v>
      </c>
      <c r="E12" s="28">
        <v>390693084</v>
      </c>
      <c r="F12" s="28">
        <v>544098091.48000002</v>
      </c>
      <c r="G12" s="29">
        <f t="shared" si="3"/>
        <v>934791175.48000002</v>
      </c>
      <c r="H12" s="30"/>
      <c r="I12" s="31">
        <v>113458401.77</v>
      </c>
      <c r="J12" s="31">
        <v>71577251.719999999</v>
      </c>
      <c r="K12" s="31">
        <f t="shared" si="4"/>
        <v>185035653.49000001</v>
      </c>
      <c r="L12" s="31">
        <v>126388414</v>
      </c>
      <c r="M12" s="31"/>
      <c r="N12" s="31">
        <v>176530623.84</v>
      </c>
      <c r="O12" s="31">
        <f t="shared" si="5"/>
        <v>302919037.84000003</v>
      </c>
      <c r="P12" s="36">
        <v>95113380.700000003</v>
      </c>
      <c r="Q12" s="36">
        <v>20199096.239999998</v>
      </c>
      <c r="R12" s="36"/>
      <c r="S12" s="36">
        <f t="shared" ref="S12:S37" si="7">SUM(P12:R12)</f>
        <v>115312476.94</v>
      </c>
      <c r="T12" s="31"/>
      <c r="U12" s="31"/>
      <c r="V12" s="32"/>
      <c r="W12" s="31">
        <f t="shared" si="6"/>
        <v>0</v>
      </c>
      <c r="X12" s="33">
        <f t="shared" si="2"/>
        <v>603267168.26999998</v>
      </c>
      <c r="Y12" s="34"/>
    </row>
    <row r="13" spans="1:25" s="35" customFormat="1" ht="28.5" customHeight="1" x14ac:dyDescent="0.25">
      <c r="A13" s="25">
        <v>4</v>
      </c>
      <c r="B13" s="118"/>
      <c r="C13" s="26" t="s">
        <v>34</v>
      </c>
      <c r="D13" s="27" t="s">
        <v>35</v>
      </c>
      <c r="E13" s="28">
        <v>35876597</v>
      </c>
      <c r="F13" s="28">
        <v>433379715.95999998</v>
      </c>
      <c r="G13" s="29">
        <f t="shared" si="3"/>
        <v>469256312.95999998</v>
      </c>
      <c r="H13" s="30"/>
      <c r="I13" s="31"/>
      <c r="J13" s="31">
        <v>67762100.810000002</v>
      </c>
      <c r="K13" s="31">
        <f t="shared" si="4"/>
        <v>67762100.810000002</v>
      </c>
      <c r="L13" s="31"/>
      <c r="M13" s="31">
        <v>9766910.0399999991</v>
      </c>
      <c r="N13" s="31">
        <v>86324451.340000004</v>
      </c>
      <c r="O13" s="31">
        <f t="shared" si="5"/>
        <v>96091361.379999995</v>
      </c>
      <c r="P13" s="31"/>
      <c r="Q13" s="31">
        <v>227607815.46000001</v>
      </c>
      <c r="R13" s="31"/>
      <c r="S13" s="31">
        <f t="shared" si="7"/>
        <v>227607815.46000001</v>
      </c>
      <c r="T13" s="31"/>
      <c r="U13" s="31"/>
      <c r="V13" s="32"/>
      <c r="W13" s="31">
        <f t="shared" si="6"/>
        <v>0</v>
      </c>
      <c r="X13" s="33">
        <f t="shared" si="2"/>
        <v>391461277.64999998</v>
      </c>
      <c r="Y13" s="34"/>
    </row>
    <row r="14" spans="1:25" s="35" customFormat="1" ht="28.5" customHeight="1" x14ac:dyDescent="0.25">
      <c r="A14" s="25">
        <v>5</v>
      </c>
      <c r="B14" s="118"/>
      <c r="C14" s="26">
        <v>14514</v>
      </c>
      <c r="D14" s="27" t="s">
        <v>36</v>
      </c>
      <c r="E14" s="28">
        <v>0</v>
      </c>
      <c r="F14" s="28">
        <v>5399942.7199999997</v>
      </c>
      <c r="G14" s="29">
        <f t="shared" si="3"/>
        <v>5399942.7199999997</v>
      </c>
      <c r="H14" s="30"/>
      <c r="I14" s="31"/>
      <c r="J14" s="31"/>
      <c r="K14" s="31"/>
      <c r="L14" s="31"/>
      <c r="M14" s="31"/>
      <c r="N14" s="31"/>
      <c r="O14" s="31">
        <f t="shared" si="5"/>
        <v>0</v>
      </c>
      <c r="P14" s="31">
        <v>4927034.74</v>
      </c>
      <c r="Q14" s="31"/>
      <c r="R14" s="31"/>
      <c r="S14" s="31">
        <f t="shared" ref="S14" si="8">SUM(P14:R14)</f>
        <v>4927034.74</v>
      </c>
      <c r="T14" s="31"/>
      <c r="U14" s="31"/>
      <c r="V14" s="32"/>
      <c r="W14" s="31">
        <f t="shared" ref="W14" si="9">SUM(T14:V14)</f>
        <v>0</v>
      </c>
      <c r="X14" s="33">
        <f t="shared" si="2"/>
        <v>4927034.74</v>
      </c>
      <c r="Y14" s="34"/>
    </row>
    <row r="15" spans="1:25" s="35" customFormat="1" ht="28.5" customHeight="1" x14ac:dyDescent="0.25">
      <c r="A15" s="25">
        <v>6</v>
      </c>
      <c r="B15" s="118"/>
      <c r="C15" s="26">
        <v>15399</v>
      </c>
      <c r="D15" s="27" t="s">
        <v>37</v>
      </c>
      <c r="E15" s="28">
        <v>0</v>
      </c>
      <c r="F15" s="28">
        <v>218401193.30000001</v>
      </c>
      <c r="G15" s="29">
        <f t="shared" si="3"/>
        <v>218401193.30000001</v>
      </c>
      <c r="H15" s="30"/>
      <c r="I15" s="31"/>
      <c r="J15" s="31"/>
      <c r="K15" s="31"/>
      <c r="L15" s="31"/>
      <c r="M15" s="31"/>
      <c r="N15" s="31"/>
      <c r="O15" s="31">
        <f t="shared" si="5"/>
        <v>0</v>
      </c>
      <c r="P15" s="31"/>
      <c r="Q15" s="31">
        <v>74997476.640000001</v>
      </c>
      <c r="R15" s="31">
        <v>143403716.66</v>
      </c>
      <c r="S15" s="31">
        <f t="shared" ref="S15" si="10">SUM(P15:R15)</f>
        <v>218401193.30000001</v>
      </c>
      <c r="T15" s="31"/>
      <c r="U15" s="31"/>
      <c r="V15" s="32"/>
      <c r="W15" s="31">
        <f t="shared" ref="W15" si="11">SUM(T15:V15)</f>
        <v>0</v>
      </c>
      <c r="X15" s="33">
        <f t="shared" si="2"/>
        <v>218401193.30000001</v>
      </c>
      <c r="Y15" s="34"/>
    </row>
    <row r="16" spans="1:25" s="35" customFormat="1" ht="28.5" customHeight="1" x14ac:dyDescent="0.25">
      <c r="A16" s="25">
        <v>7</v>
      </c>
      <c r="B16" s="118"/>
      <c r="C16" s="26">
        <v>15412</v>
      </c>
      <c r="D16" s="27" t="s">
        <v>38</v>
      </c>
      <c r="E16" s="28">
        <v>0</v>
      </c>
      <c r="F16" s="28">
        <v>286086627.88</v>
      </c>
      <c r="G16" s="29">
        <f t="shared" si="3"/>
        <v>286086627.88</v>
      </c>
      <c r="H16" s="30"/>
      <c r="I16" s="31"/>
      <c r="J16" s="31"/>
      <c r="K16" s="31"/>
      <c r="L16" s="31"/>
      <c r="M16" s="31"/>
      <c r="N16" s="31"/>
      <c r="O16" s="31">
        <f t="shared" si="5"/>
        <v>0</v>
      </c>
      <c r="P16" s="31"/>
      <c r="Q16" s="31">
        <v>141086627.88</v>
      </c>
      <c r="R16" s="31"/>
      <c r="S16" s="31">
        <f t="shared" ref="S16" si="12">SUM(P16:R16)</f>
        <v>141086627.88</v>
      </c>
      <c r="T16" s="31"/>
      <c r="U16" s="31"/>
      <c r="V16" s="32"/>
      <c r="W16" s="31">
        <f t="shared" ref="W16" si="13">SUM(T16:V16)</f>
        <v>0</v>
      </c>
      <c r="X16" s="33">
        <f t="shared" si="2"/>
        <v>141086627.88</v>
      </c>
      <c r="Y16" s="34"/>
    </row>
    <row r="17" spans="1:25" s="35" customFormat="1" ht="31.5" x14ac:dyDescent="0.25">
      <c r="A17" s="25">
        <v>8</v>
      </c>
      <c r="B17" s="118"/>
      <c r="C17" s="26">
        <v>14660</v>
      </c>
      <c r="D17" s="27" t="s">
        <v>39</v>
      </c>
      <c r="E17" s="28">
        <v>50036337</v>
      </c>
      <c r="F17" s="28">
        <v>-22623980.710000001</v>
      </c>
      <c r="G17" s="29">
        <f t="shared" si="3"/>
        <v>27412356.289999999</v>
      </c>
      <c r="H17" s="30"/>
      <c r="I17" s="31"/>
      <c r="J17" s="31">
        <v>27412256.289999999</v>
      </c>
      <c r="K17" s="31">
        <f t="shared" si="4"/>
        <v>27412256.289999999</v>
      </c>
      <c r="L17" s="31"/>
      <c r="M17" s="31"/>
      <c r="N17" s="31"/>
      <c r="O17" s="31">
        <f t="shared" si="5"/>
        <v>0</v>
      </c>
      <c r="P17" s="31"/>
      <c r="Q17" s="31"/>
      <c r="R17" s="31"/>
      <c r="S17" s="31">
        <f t="shared" si="7"/>
        <v>0</v>
      </c>
      <c r="T17" s="31"/>
      <c r="U17" s="31"/>
      <c r="V17" s="32"/>
      <c r="W17" s="31">
        <f t="shared" si="6"/>
        <v>0</v>
      </c>
      <c r="X17" s="33">
        <f t="shared" si="2"/>
        <v>27412256.289999999</v>
      </c>
      <c r="Y17" s="34"/>
    </row>
    <row r="18" spans="1:25" s="35" customFormat="1" ht="31.5" x14ac:dyDescent="0.25">
      <c r="A18" s="25">
        <v>9</v>
      </c>
      <c r="B18" s="118" t="s">
        <v>40</v>
      </c>
      <c r="C18" s="26" t="s">
        <v>41</v>
      </c>
      <c r="D18" s="27" t="s">
        <v>42</v>
      </c>
      <c r="E18" s="28">
        <v>60831172</v>
      </c>
      <c r="F18" s="28">
        <v>361721204.18000001</v>
      </c>
      <c r="G18" s="29">
        <f t="shared" si="3"/>
        <v>422552376.18000001</v>
      </c>
      <c r="H18" s="30"/>
      <c r="I18" s="31"/>
      <c r="J18" s="31"/>
      <c r="K18" s="31">
        <f t="shared" si="4"/>
        <v>0</v>
      </c>
      <c r="L18" s="31"/>
      <c r="M18" s="31"/>
      <c r="N18" s="31"/>
      <c r="O18" s="31">
        <f t="shared" si="5"/>
        <v>0</v>
      </c>
      <c r="P18" s="31"/>
      <c r="Q18" s="31">
        <v>125693468.56999999</v>
      </c>
      <c r="R18" s="31">
        <v>122552376.18000001</v>
      </c>
      <c r="S18" s="31">
        <f t="shared" si="7"/>
        <v>248245844.75</v>
      </c>
      <c r="T18" s="31"/>
      <c r="U18" s="31"/>
      <c r="V18" s="32"/>
      <c r="W18" s="31">
        <f t="shared" si="6"/>
        <v>0</v>
      </c>
      <c r="X18" s="33">
        <f t="shared" si="2"/>
        <v>248245844.75</v>
      </c>
      <c r="Y18" s="34"/>
    </row>
    <row r="19" spans="1:25" s="35" customFormat="1" ht="31.5" x14ac:dyDescent="0.25">
      <c r="A19" s="25">
        <v>10</v>
      </c>
      <c r="B19" s="118"/>
      <c r="C19" s="26">
        <v>14991</v>
      </c>
      <c r="D19" s="27" t="s">
        <v>43</v>
      </c>
      <c r="E19" s="28">
        <v>0</v>
      </c>
      <c r="F19" s="28">
        <v>6000000</v>
      </c>
      <c r="G19" s="29">
        <f t="shared" si="3"/>
        <v>6000000</v>
      </c>
      <c r="H19" s="30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>
        <f t="shared" ref="S19" si="14">SUM(P19:R19)</f>
        <v>0</v>
      </c>
      <c r="T19" s="31"/>
      <c r="U19" s="31"/>
      <c r="V19" s="32"/>
      <c r="W19" s="31">
        <f t="shared" si="6"/>
        <v>0</v>
      </c>
      <c r="X19" s="33">
        <f t="shared" si="2"/>
        <v>0</v>
      </c>
      <c r="Y19" s="34"/>
    </row>
    <row r="20" spans="1:25" s="35" customFormat="1" ht="31.5" x14ac:dyDescent="0.25">
      <c r="A20" s="25">
        <v>11</v>
      </c>
      <c r="B20" s="118" t="s">
        <v>44</v>
      </c>
      <c r="C20" s="26">
        <v>14560</v>
      </c>
      <c r="D20" s="27" t="s">
        <v>45</v>
      </c>
      <c r="E20" s="28">
        <v>52323157</v>
      </c>
      <c r="F20" s="28">
        <v>-50000000</v>
      </c>
      <c r="G20" s="29">
        <f t="shared" si="3"/>
        <v>2323157</v>
      </c>
      <c r="H20" s="30"/>
      <c r="I20" s="31"/>
      <c r="J20" s="31"/>
      <c r="K20" s="31">
        <f t="shared" si="4"/>
        <v>0</v>
      </c>
      <c r="L20" s="31"/>
      <c r="M20" s="31"/>
      <c r="N20" s="31"/>
      <c r="O20" s="31">
        <f t="shared" si="5"/>
        <v>0</v>
      </c>
      <c r="P20" s="31"/>
      <c r="Q20" s="31"/>
      <c r="R20" s="31"/>
      <c r="S20" s="31">
        <f t="shared" si="7"/>
        <v>0</v>
      </c>
      <c r="T20" s="31"/>
      <c r="U20" s="31"/>
      <c r="V20" s="32"/>
      <c r="W20" s="31">
        <f t="shared" si="6"/>
        <v>0</v>
      </c>
      <c r="X20" s="33">
        <f t="shared" si="2"/>
        <v>0</v>
      </c>
      <c r="Y20" s="34"/>
    </row>
    <row r="21" spans="1:25" s="35" customFormat="1" x14ac:dyDescent="0.25">
      <c r="A21" s="25">
        <v>12</v>
      </c>
      <c r="B21" s="118"/>
      <c r="C21" s="26">
        <v>14654</v>
      </c>
      <c r="D21" s="27" t="s">
        <v>46</v>
      </c>
      <c r="E21" s="28">
        <v>0</v>
      </c>
      <c r="F21" s="28">
        <v>60000000</v>
      </c>
      <c r="G21" s="29">
        <f t="shared" si="3"/>
        <v>60000000</v>
      </c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>
        <f t="shared" ref="S21" si="15">SUM(P21:R21)</f>
        <v>0</v>
      </c>
      <c r="T21" s="31"/>
      <c r="U21" s="31"/>
      <c r="V21" s="32"/>
      <c r="W21" s="31">
        <f t="shared" si="6"/>
        <v>0</v>
      </c>
      <c r="X21" s="33">
        <f t="shared" si="2"/>
        <v>0</v>
      </c>
      <c r="Y21" s="34"/>
    </row>
    <row r="22" spans="1:25" s="35" customFormat="1" ht="31.5" x14ac:dyDescent="0.25">
      <c r="A22" s="25">
        <v>13</v>
      </c>
      <c r="B22" s="118"/>
      <c r="C22" s="26" t="s">
        <v>47</v>
      </c>
      <c r="D22" s="27" t="s">
        <v>48</v>
      </c>
      <c r="E22" s="28">
        <v>42974017</v>
      </c>
      <c r="F22" s="28">
        <v>-42973717</v>
      </c>
      <c r="G22" s="29">
        <f t="shared" si="3"/>
        <v>300</v>
      </c>
      <c r="H22" s="30"/>
      <c r="I22" s="31"/>
      <c r="J22" s="31"/>
      <c r="K22" s="31">
        <f t="shared" si="4"/>
        <v>0</v>
      </c>
      <c r="L22" s="31"/>
      <c r="M22" s="31"/>
      <c r="N22" s="31"/>
      <c r="O22" s="31">
        <f t="shared" si="5"/>
        <v>0</v>
      </c>
      <c r="P22" s="31"/>
      <c r="Q22" s="31"/>
      <c r="R22" s="31"/>
      <c r="S22" s="31">
        <f t="shared" si="7"/>
        <v>0</v>
      </c>
      <c r="T22" s="31"/>
      <c r="U22" s="31"/>
      <c r="V22" s="32"/>
      <c r="W22" s="31">
        <f t="shared" si="6"/>
        <v>0</v>
      </c>
      <c r="X22" s="33">
        <f t="shared" si="2"/>
        <v>0</v>
      </c>
      <c r="Y22" s="34"/>
    </row>
    <row r="23" spans="1:25" s="35" customFormat="1" ht="31.5" x14ac:dyDescent="0.25">
      <c r="A23" s="25">
        <v>14</v>
      </c>
      <c r="B23" s="118"/>
      <c r="C23" s="26">
        <v>14659</v>
      </c>
      <c r="D23" s="27" t="s">
        <v>49</v>
      </c>
      <c r="E23" s="28">
        <v>59069059</v>
      </c>
      <c r="F23" s="28">
        <v>149735004.77000001</v>
      </c>
      <c r="G23" s="29">
        <f t="shared" si="3"/>
        <v>208804063.77000001</v>
      </c>
      <c r="H23" s="30"/>
      <c r="I23" s="31"/>
      <c r="J23" s="31"/>
      <c r="K23" s="31">
        <f t="shared" si="4"/>
        <v>0</v>
      </c>
      <c r="L23" s="31"/>
      <c r="M23" s="31"/>
      <c r="N23" s="31"/>
      <c r="O23" s="31">
        <f t="shared" si="5"/>
        <v>0</v>
      </c>
      <c r="P23" s="31"/>
      <c r="Q23" s="31">
        <v>208804063.77000001</v>
      </c>
      <c r="R23" s="31"/>
      <c r="S23" s="31">
        <f t="shared" si="7"/>
        <v>208804063.77000001</v>
      </c>
      <c r="T23" s="31"/>
      <c r="U23" s="31"/>
      <c r="V23" s="32"/>
      <c r="W23" s="31">
        <f t="shared" si="6"/>
        <v>0</v>
      </c>
      <c r="X23" s="33">
        <f t="shared" si="2"/>
        <v>208804063.77000001</v>
      </c>
      <c r="Y23" s="34"/>
    </row>
    <row r="24" spans="1:25" s="35" customFormat="1" ht="47.25" x14ac:dyDescent="0.25">
      <c r="A24" s="25">
        <v>15</v>
      </c>
      <c r="B24" s="118"/>
      <c r="C24" s="26">
        <v>14689</v>
      </c>
      <c r="D24" s="27" t="s">
        <v>50</v>
      </c>
      <c r="E24" s="28">
        <v>32002292</v>
      </c>
      <c r="F24" s="28">
        <v>0</v>
      </c>
      <c r="G24" s="29">
        <f t="shared" si="3"/>
        <v>32002292</v>
      </c>
      <c r="H24" s="30"/>
      <c r="I24" s="31"/>
      <c r="J24" s="31"/>
      <c r="K24" s="31">
        <f t="shared" si="4"/>
        <v>0</v>
      </c>
      <c r="L24" s="31"/>
      <c r="M24" s="31"/>
      <c r="N24" s="31"/>
      <c r="O24" s="31">
        <f t="shared" si="5"/>
        <v>0</v>
      </c>
      <c r="P24" s="31">
        <v>21748007.91</v>
      </c>
      <c r="Q24" s="31"/>
      <c r="R24" s="31">
        <v>9276055.6699999999</v>
      </c>
      <c r="S24" s="31">
        <f t="shared" si="7"/>
        <v>31024063.579999998</v>
      </c>
      <c r="T24" s="31"/>
      <c r="U24" s="31"/>
      <c r="V24" s="32"/>
      <c r="W24" s="31">
        <f t="shared" si="6"/>
        <v>0</v>
      </c>
      <c r="X24" s="33">
        <f t="shared" si="2"/>
        <v>31024063.579999998</v>
      </c>
      <c r="Y24" s="34"/>
    </row>
    <row r="25" spans="1:25" s="35" customFormat="1" ht="31.5" x14ac:dyDescent="0.25">
      <c r="A25" s="25">
        <v>16</v>
      </c>
      <c r="B25" s="118"/>
      <c r="C25" s="26">
        <v>14478</v>
      </c>
      <c r="D25" s="27" t="s">
        <v>51</v>
      </c>
      <c r="E25" s="28">
        <v>0</v>
      </c>
      <c r="F25" s="28">
        <v>28848890</v>
      </c>
      <c r="G25" s="29">
        <f t="shared" si="3"/>
        <v>28848890</v>
      </c>
      <c r="H25" s="30"/>
      <c r="I25" s="31"/>
      <c r="J25" s="31"/>
      <c r="K25" s="31"/>
      <c r="L25" s="31"/>
      <c r="M25" s="37">
        <v>24240009.23</v>
      </c>
      <c r="N25" s="31"/>
      <c r="O25" s="31">
        <f t="shared" si="5"/>
        <v>24240009.23</v>
      </c>
      <c r="P25" s="31"/>
      <c r="Q25" s="31"/>
      <c r="R25" s="31"/>
      <c r="S25" s="31">
        <f t="shared" ref="S25:S27" si="16">SUM(P25:R25)</f>
        <v>0</v>
      </c>
      <c r="T25" s="31"/>
      <c r="U25" s="31"/>
      <c r="V25" s="32"/>
      <c r="W25" s="31">
        <f t="shared" si="6"/>
        <v>0</v>
      </c>
      <c r="X25" s="33">
        <f t="shared" si="2"/>
        <v>24240009.23</v>
      </c>
      <c r="Y25" s="34"/>
    </row>
    <row r="26" spans="1:25" s="35" customFormat="1" ht="31.5" x14ac:dyDescent="0.25">
      <c r="A26" s="25">
        <v>17</v>
      </c>
      <c r="B26" s="118"/>
      <c r="C26" s="26">
        <v>14661</v>
      </c>
      <c r="D26" s="27" t="s">
        <v>52</v>
      </c>
      <c r="E26" s="28">
        <v>0</v>
      </c>
      <c r="F26" s="28">
        <v>6762869.0899999999</v>
      </c>
      <c r="G26" s="29">
        <f t="shared" si="3"/>
        <v>6762869.0899999999</v>
      </c>
      <c r="H26" s="30"/>
      <c r="I26" s="31"/>
      <c r="J26" s="31"/>
      <c r="K26" s="31"/>
      <c r="L26" s="31"/>
      <c r="M26" s="37">
        <v>6762769.0899999999</v>
      </c>
      <c r="N26" s="31"/>
      <c r="O26" s="31">
        <f t="shared" si="5"/>
        <v>6762769.0899999999</v>
      </c>
      <c r="P26" s="31"/>
      <c r="Q26" s="31"/>
      <c r="R26" s="31"/>
      <c r="S26" s="31">
        <f t="shared" si="16"/>
        <v>0</v>
      </c>
      <c r="T26" s="31"/>
      <c r="U26" s="31"/>
      <c r="V26" s="32"/>
      <c r="W26" s="31">
        <f t="shared" si="6"/>
        <v>0</v>
      </c>
      <c r="X26" s="33">
        <f t="shared" si="2"/>
        <v>6762769.0899999999</v>
      </c>
      <c r="Y26" s="34"/>
    </row>
    <row r="27" spans="1:25" s="35" customFormat="1" ht="31.5" x14ac:dyDescent="0.25">
      <c r="A27" s="25">
        <v>18</v>
      </c>
      <c r="B27" s="118"/>
      <c r="C27" s="26">
        <v>14810</v>
      </c>
      <c r="D27" s="27" t="s">
        <v>53</v>
      </c>
      <c r="E27" s="28">
        <v>0</v>
      </c>
      <c r="F27" s="28">
        <v>15000000</v>
      </c>
      <c r="G27" s="29">
        <f t="shared" si="3"/>
        <v>15000000</v>
      </c>
      <c r="H27" s="30"/>
      <c r="I27" s="31"/>
      <c r="J27" s="31"/>
      <c r="K27" s="31"/>
      <c r="L27" s="31"/>
      <c r="M27" s="37"/>
      <c r="N27" s="31"/>
      <c r="O27" s="31"/>
      <c r="P27" s="31"/>
      <c r="Q27" s="31"/>
      <c r="R27" s="31"/>
      <c r="S27" s="31">
        <f t="shared" si="16"/>
        <v>0</v>
      </c>
      <c r="T27" s="31"/>
      <c r="U27" s="31"/>
      <c r="V27" s="32"/>
      <c r="W27" s="31">
        <f t="shared" si="6"/>
        <v>0</v>
      </c>
      <c r="X27" s="33">
        <f t="shared" si="2"/>
        <v>0</v>
      </c>
      <c r="Y27" s="34"/>
    </row>
    <row r="28" spans="1:25" s="35" customFormat="1" ht="31.5" x14ac:dyDescent="0.25">
      <c r="A28" s="25">
        <v>19</v>
      </c>
      <c r="B28" s="118"/>
      <c r="C28" s="26" t="s">
        <v>54</v>
      </c>
      <c r="D28" s="27" t="s">
        <v>55</v>
      </c>
      <c r="E28" s="28">
        <v>61501036</v>
      </c>
      <c r="F28" s="28">
        <v>64541305.340000004</v>
      </c>
      <c r="G28" s="29">
        <f t="shared" si="3"/>
        <v>126042341.34</v>
      </c>
      <c r="H28" s="30"/>
      <c r="I28" s="31"/>
      <c r="J28" s="31">
        <v>7083583.8300000001</v>
      </c>
      <c r="K28" s="31">
        <f t="shared" si="4"/>
        <v>7083583.8300000001</v>
      </c>
      <c r="L28" s="31">
        <v>5283325.1100000003</v>
      </c>
      <c r="M28" s="31">
        <v>8692082.1899999995</v>
      </c>
      <c r="N28" s="31">
        <v>7201959.1799999997</v>
      </c>
      <c r="O28" s="31">
        <f t="shared" si="5"/>
        <v>21177366.48</v>
      </c>
      <c r="P28" s="31">
        <v>4024779.57</v>
      </c>
      <c r="Q28" s="31"/>
      <c r="R28" s="31">
        <v>7656611.46</v>
      </c>
      <c r="S28" s="31">
        <f t="shared" si="7"/>
        <v>11681391.029999999</v>
      </c>
      <c r="T28" s="31"/>
      <c r="U28" s="31"/>
      <c r="V28" s="32"/>
      <c r="W28" s="31">
        <f t="shared" si="6"/>
        <v>0</v>
      </c>
      <c r="X28" s="33">
        <f t="shared" si="2"/>
        <v>39942341.340000004</v>
      </c>
      <c r="Y28" s="34"/>
    </row>
    <row r="29" spans="1:25" s="35" customFormat="1" ht="31.5" x14ac:dyDescent="0.25">
      <c r="A29" s="25">
        <v>20</v>
      </c>
      <c r="B29" s="118" t="s">
        <v>56</v>
      </c>
      <c r="C29" s="26" t="s">
        <v>57</v>
      </c>
      <c r="D29" s="27" t="s">
        <v>58</v>
      </c>
      <c r="E29" s="28">
        <v>197511494</v>
      </c>
      <c r="F29" s="28">
        <v>327488506</v>
      </c>
      <c r="G29" s="29">
        <f t="shared" si="3"/>
        <v>525000000</v>
      </c>
      <c r="H29" s="30"/>
      <c r="I29" s="31"/>
      <c r="J29" s="31"/>
      <c r="K29" s="31">
        <f t="shared" si="4"/>
        <v>0</v>
      </c>
      <c r="L29" s="31"/>
      <c r="M29" s="31"/>
      <c r="N29" s="31"/>
      <c r="O29" s="31">
        <f t="shared" ref="O29:O60" si="17">SUM(L29:N29)</f>
        <v>0</v>
      </c>
      <c r="P29" s="31"/>
      <c r="Q29" s="31"/>
      <c r="R29" s="31">
        <v>169128634.05000001</v>
      </c>
      <c r="S29" s="31">
        <f t="shared" si="7"/>
        <v>169128634.05000001</v>
      </c>
      <c r="T29" s="31"/>
      <c r="U29" s="31"/>
      <c r="V29" s="32"/>
      <c r="W29" s="31">
        <f t="shared" si="6"/>
        <v>0</v>
      </c>
      <c r="X29" s="33">
        <f t="shared" si="2"/>
        <v>169128634.05000001</v>
      </c>
      <c r="Y29" s="34"/>
    </row>
    <row r="30" spans="1:25" s="35" customFormat="1" ht="31.5" x14ac:dyDescent="0.25">
      <c r="A30" s="25">
        <v>21</v>
      </c>
      <c r="B30" s="118"/>
      <c r="C30" s="26">
        <v>14580</v>
      </c>
      <c r="D30" s="27" t="s">
        <v>59</v>
      </c>
      <c r="E30" s="28">
        <v>0</v>
      </c>
      <c r="F30" s="28">
        <v>4500000</v>
      </c>
      <c r="G30" s="29">
        <f t="shared" si="3"/>
        <v>4500000</v>
      </c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>
        <f t="shared" ref="S30" si="18">SUM(P30:R30)</f>
        <v>0</v>
      </c>
      <c r="T30" s="31"/>
      <c r="U30" s="31"/>
      <c r="V30" s="32"/>
      <c r="W30" s="31">
        <f t="shared" ref="W30" si="19">SUM(T30:V30)</f>
        <v>0</v>
      </c>
      <c r="X30" s="33">
        <f t="shared" si="2"/>
        <v>0</v>
      </c>
      <c r="Y30" s="34"/>
    </row>
    <row r="31" spans="1:25" s="35" customFormat="1" ht="31.5" x14ac:dyDescent="0.25">
      <c r="A31" s="25">
        <v>22</v>
      </c>
      <c r="B31" s="118"/>
      <c r="C31" s="26">
        <v>14136</v>
      </c>
      <c r="D31" s="27" t="s">
        <v>60</v>
      </c>
      <c r="E31" s="28">
        <v>0</v>
      </c>
      <c r="F31" s="28">
        <v>858561.91</v>
      </c>
      <c r="G31" s="29">
        <f t="shared" si="3"/>
        <v>858561.91</v>
      </c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>
        <f t="shared" ref="S31" si="20">SUM(P31:R31)</f>
        <v>0</v>
      </c>
      <c r="T31" s="31"/>
      <c r="U31" s="31"/>
      <c r="V31" s="32"/>
      <c r="W31" s="31">
        <f t="shared" ref="W31" si="21">SUM(T31:V31)</f>
        <v>0</v>
      </c>
      <c r="X31" s="33">
        <f t="shared" si="2"/>
        <v>0</v>
      </c>
      <c r="Y31" s="34"/>
    </row>
    <row r="32" spans="1:25" s="35" customFormat="1" ht="31.5" x14ac:dyDescent="0.25">
      <c r="A32" s="25">
        <v>23</v>
      </c>
      <c r="B32" s="26" t="s">
        <v>61</v>
      </c>
      <c r="C32" s="26" t="s">
        <v>62</v>
      </c>
      <c r="D32" s="27" t="s">
        <v>63</v>
      </c>
      <c r="E32" s="28">
        <v>48986079</v>
      </c>
      <c r="F32" s="28">
        <v>73600000</v>
      </c>
      <c r="G32" s="29">
        <f t="shared" si="3"/>
        <v>122586079</v>
      </c>
      <c r="H32" s="30"/>
      <c r="I32" s="31">
        <v>12600883.260000002</v>
      </c>
      <c r="J32" s="31">
        <v>5229485.5299999993</v>
      </c>
      <c r="K32" s="38">
        <f t="shared" si="4"/>
        <v>17830368.789999999</v>
      </c>
      <c r="L32" s="31">
        <v>10696894.489999998</v>
      </c>
      <c r="M32" s="38">
        <v>8566951.4700000007</v>
      </c>
      <c r="N32" s="31">
        <v>6690843.6600000001</v>
      </c>
      <c r="O32" s="31">
        <f t="shared" si="17"/>
        <v>25954689.620000001</v>
      </c>
      <c r="P32" s="36">
        <v>5490319.7800000003</v>
      </c>
      <c r="Q32" s="36"/>
      <c r="R32" s="36"/>
      <c r="S32" s="36">
        <f t="shared" si="7"/>
        <v>5490319.7800000003</v>
      </c>
      <c r="T32" s="31"/>
      <c r="U32" s="31"/>
      <c r="V32" s="32"/>
      <c r="W32" s="31">
        <f t="shared" si="6"/>
        <v>0</v>
      </c>
      <c r="X32" s="33">
        <f t="shared" si="2"/>
        <v>49275378.189999998</v>
      </c>
      <c r="Y32" s="34"/>
    </row>
    <row r="33" spans="1:26" s="35" customFormat="1" ht="31.5" x14ac:dyDescent="0.25">
      <c r="A33" s="25">
        <v>24</v>
      </c>
      <c r="B33" s="118" t="s">
        <v>64</v>
      </c>
      <c r="C33" s="26" t="s">
        <v>65</v>
      </c>
      <c r="D33" s="27" t="s">
        <v>66</v>
      </c>
      <c r="E33" s="28">
        <v>27604412</v>
      </c>
      <c r="F33" s="28">
        <v>149466724.62</v>
      </c>
      <c r="G33" s="29">
        <f t="shared" si="3"/>
        <v>177071136.62</v>
      </c>
      <c r="H33" s="30"/>
      <c r="I33" s="31"/>
      <c r="J33" s="31"/>
      <c r="K33" s="31">
        <f t="shared" si="4"/>
        <v>0</v>
      </c>
      <c r="L33" s="31">
        <v>79998849.239999995</v>
      </c>
      <c r="M33" s="31"/>
      <c r="N33" s="31"/>
      <c r="O33" s="31">
        <f t="shared" si="17"/>
        <v>79998849.239999995</v>
      </c>
      <c r="P33" s="31">
        <v>97072287.379999995</v>
      </c>
      <c r="Q33" s="31"/>
      <c r="R33" s="31"/>
      <c r="S33" s="31">
        <f t="shared" si="7"/>
        <v>97072287.379999995</v>
      </c>
      <c r="T33" s="31"/>
      <c r="U33" s="31"/>
      <c r="V33" s="32"/>
      <c r="W33" s="31">
        <f t="shared" si="6"/>
        <v>0</v>
      </c>
      <c r="X33" s="33">
        <f t="shared" si="2"/>
        <v>177071136.62</v>
      </c>
      <c r="Y33" s="34"/>
    </row>
    <row r="34" spans="1:26" s="35" customFormat="1" ht="31.5" x14ac:dyDescent="0.25">
      <c r="A34" s="25">
        <v>25</v>
      </c>
      <c r="B34" s="118"/>
      <c r="C34" s="26">
        <v>14651</v>
      </c>
      <c r="D34" s="27" t="s">
        <v>67</v>
      </c>
      <c r="E34" s="28">
        <v>0</v>
      </c>
      <c r="F34" s="28">
        <v>25000000</v>
      </c>
      <c r="G34" s="29">
        <f t="shared" si="3"/>
        <v>25000000</v>
      </c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>
        <f t="shared" ref="S34" si="22">SUM(P34:R34)</f>
        <v>0</v>
      </c>
      <c r="T34" s="31"/>
      <c r="U34" s="31"/>
      <c r="V34" s="32"/>
      <c r="W34" s="31">
        <f t="shared" ref="W34" si="23">SUM(T34:V34)</f>
        <v>0</v>
      </c>
      <c r="X34" s="33">
        <f t="shared" si="2"/>
        <v>0</v>
      </c>
      <c r="Y34" s="34"/>
    </row>
    <row r="35" spans="1:26" s="35" customFormat="1" ht="36.75" customHeight="1" x14ac:dyDescent="0.25">
      <c r="A35" s="25">
        <v>26</v>
      </c>
      <c r="B35" s="118" t="s">
        <v>68</v>
      </c>
      <c r="C35" s="26" t="s">
        <v>69</v>
      </c>
      <c r="D35" s="27" t="s">
        <v>70</v>
      </c>
      <c r="E35" s="28">
        <v>73664712</v>
      </c>
      <c r="F35" s="28">
        <v>465520628.26999998</v>
      </c>
      <c r="G35" s="29">
        <f t="shared" si="3"/>
        <v>539185340.26999998</v>
      </c>
      <c r="H35" s="30"/>
      <c r="I35" s="31"/>
      <c r="J35" s="31"/>
      <c r="K35" s="31">
        <f t="shared" si="4"/>
        <v>0</v>
      </c>
      <c r="L35" s="31"/>
      <c r="M35" s="31"/>
      <c r="N35" s="31"/>
      <c r="O35" s="31">
        <f t="shared" si="17"/>
        <v>0</v>
      </c>
      <c r="P35" s="31">
        <v>90184244.439999998</v>
      </c>
      <c r="Q35" s="31"/>
      <c r="R35" s="31">
        <v>99001095.829999998</v>
      </c>
      <c r="S35" s="31">
        <f t="shared" si="7"/>
        <v>189185340.26999998</v>
      </c>
      <c r="T35" s="31"/>
      <c r="U35" s="31"/>
      <c r="V35" s="32"/>
      <c r="W35" s="31">
        <f t="shared" si="6"/>
        <v>0</v>
      </c>
      <c r="X35" s="33">
        <f t="shared" si="2"/>
        <v>189185340.26999998</v>
      </c>
      <c r="Y35" s="34"/>
    </row>
    <row r="36" spans="1:26" s="35" customFormat="1" ht="31.5" x14ac:dyDescent="0.25">
      <c r="A36" s="25">
        <v>27</v>
      </c>
      <c r="B36" s="118"/>
      <c r="C36" s="26">
        <v>15134</v>
      </c>
      <c r="D36" s="27" t="s">
        <v>71</v>
      </c>
      <c r="E36" s="28">
        <v>54270187</v>
      </c>
      <c r="F36" s="28">
        <v>-54270087</v>
      </c>
      <c r="G36" s="29">
        <f t="shared" si="3"/>
        <v>100</v>
      </c>
      <c r="H36" s="30"/>
      <c r="I36" s="31"/>
      <c r="J36" s="31"/>
      <c r="K36" s="31">
        <f t="shared" si="4"/>
        <v>0</v>
      </c>
      <c r="L36" s="31"/>
      <c r="M36" s="31"/>
      <c r="N36" s="31"/>
      <c r="O36" s="31">
        <f t="shared" si="17"/>
        <v>0</v>
      </c>
      <c r="P36" s="31"/>
      <c r="Q36" s="31"/>
      <c r="R36" s="31"/>
      <c r="S36" s="31">
        <f t="shared" si="7"/>
        <v>0</v>
      </c>
      <c r="T36" s="31"/>
      <c r="U36" s="31"/>
      <c r="V36" s="32"/>
      <c r="W36" s="31">
        <f t="shared" si="6"/>
        <v>0</v>
      </c>
      <c r="X36" s="33">
        <f t="shared" si="2"/>
        <v>0</v>
      </c>
      <c r="Y36" s="34"/>
    </row>
    <row r="37" spans="1:26" s="35" customFormat="1" ht="31.5" x14ac:dyDescent="0.25">
      <c r="A37" s="25">
        <v>28</v>
      </c>
      <c r="B37" s="118" t="s">
        <v>72</v>
      </c>
      <c r="C37" s="26">
        <v>14765</v>
      </c>
      <c r="D37" s="27" t="s">
        <v>73</v>
      </c>
      <c r="E37" s="28">
        <v>44997737</v>
      </c>
      <c r="F37" s="28">
        <v>-14734565.67</v>
      </c>
      <c r="G37" s="29">
        <f t="shared" si="3"/>
        <v>30263171.329999998</v>
      </c>
      <c r="H37" s="30"/>
      <c r="I37" s="31"/>
      <c r="J37" s="31"/>
      <c r="K37" s="31">
        <f t="shared" si="4"/>
        <v>0</v>
      </c>
      <c r="L37" s="31"/>
      <c r="M37" s="31"/>
      <c r="N37" s="31"/>
      <c r="O37" s="31">
        <f t="shared" si="17"/>
        <v>0</v>
      </c>
      <c r="P37" s="31">
        <v>4228480.28</v>
      </c>
      <c r="Q37" s="31">
        <v>23929807.25</v>
      </c>
      <c r="R37" s="31"/>
      <c r="S37" s="31">
        <f t="shared" si="7"/>
        <v>28158287.530000001</v>
      </c>
      <c r="T37" s="31"/>
      <c r="U37" s="31"/>
      <c r="V37" s="32"/>
      <c r="W37" s="31">
        <f t="shared" si="6"/>
        <v>0</v>
      </c>
      <c r="X37" s="33">
        <f t="shared" si="2"/>
        <v>28158287.530000001</v>
      </c>
      <c r="Y37" s="34"/>
    </row>
    <row r="38" spans="1:26" s="35" customFormat="1" x14ac:dyDescent="0.25">
      <c r="A38" s="25">
        <v>29</v>
      </c>
      <c r="B38" s="118"/>
      <c r="C38" s="26">
        <v>14816</v>
      </c>
      <c r="D38" s="27" t="s">
        <v>74</v>
      </c>
      <c r="E38" s="28">
        <v>0</v>
      </c>
      <c r="F38" s="28">
        <v>25609921.579999998</v>
      </c>
      <c r="G38" s="29">
        <f t="shared" si="3"/>
        <v>25609921.579999998</v>
      </c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>
        <f t="shared" ref="S38" si="24">SUM(P38:R38)</f>
        <v>0</v>
      </c>
      <c r="T38" s="31"/>
      <c r="U38" s="31"/>
      <c r="V38" s="32"/>
      <c r="W38" s="31">
        <f t="shared" ref="W38" si="25">SUM(T38:V38)</f>
        <v>0</v>
      </c>
      <c r="X38" s="33">
        <f t="shared" si="2"/>
        <v>0</v>
      </c>
      <c r="Y38" s="34"/>
    </row>
    <row r="39" spans="1:26" s="35" customFormat="1" x14ac:dyDescent="0.25">
      <c r="A39" s="25">
        <v>30</v>
      </c>
      <c r="B39" s="118" t="s">
        <v>75</v>
      </c>
      <c r="C39" s="26">
        <v>14647</v>
      </c>
      <c r="D39" s="27" t="s">
        <v>76</v>
      </c>
      <c r="E39" s="28">
        <v>86496520</v>
      </c>
      <c r="F39" s="28">
        <v>75651619.5</v>
      </c>
      <c r="G39" s="29">
        <f t="shared" si="3"/>
        <v>162148139.5</v>
      </c>
      <c r="H39" s="30"/>
      <c r="I39" s="31">
        <v>47516652.869999997</v>
      </c>
      <c r="J39" s="31"/>
      <c r="K39" s="31">
        <f t="shared" si="4"/>
        <v>47516652.869999997</v>
      </c>
      <c r="L39" s="31"/>
      <c r="M39" s="31"/>
      <c r="N39" s="31"/>
      <c r="O39" s="31">
        <f t="shared" si="17"/>
        <v>0</v>
      </c>
      <c r="P39" s="31"/>
      <c r="Q39" s="31"/>
      <c r="R39" s="31">
        <v>58059830.590000004</v>
      </c>
      <c r="S39" s="31">
        <f t="shared" ref="S39:S60" si="26">SUM(P39:R39)</f>
        <v>58059830.590000004</v>
      </c>
      <c r="T39" s="31"/>
      <c r="U39" s="31"/>
      <c r="V39" s="32"/>
      <c r="W39" s="31">
        <f t="shared" ref="W39:W60" si="27">SUM(T39:V39)</f>
        <v>0</v>
      </c>
      <c r="X39" s="33">
        <f t="shared" si="2"/>
        <v>105576483.46000001</v>
      </c>
      <c r="Y39" s="34"/>
      <c r="Z39" s="39"/>
    </row>
    <row r="40" spans="1:26" s="35" customFormat="1" ht="31.5" x14ac:dyDescent="0.25">
      <c r="A40" s="25">
        <v>31</v>
      </c>
      <c r="B40" s="118"/>
      <c r="C40" s="26">
        <v>16695</v>
      </c>
      <c r="D40" s="27" t="s">
        <v>77</v>
      </c>
      <c r="E40" s="28">
        <v>185575154</v>
      </c>
      <c r="F40" s="28">
        <v>-185575054</v>
      </c>
      <c r="G40" s="29">
        <f t="shared" si="3"/>
        <v>100</v>
      </c>
      <c r="H40" s="30"/>
      <c r="I40" s="31"/>
      <c r="J40" s="31"/>
      <c r="K40" s="31">
        <f t="shared" si="4"/>
        <v>0</v>
      </c>
      <c r="L40" s="31"/>
      <c r="M40" s="31"/>
      <c r="N40" s="31"/>
      <c r="O40" s="31">
        <f t="shared" si="17"/>
        <v>0</v>
      </c>
      <c r="P40" s="31"/>
      <c r="Q40" s="31"/>
      <c r="R40" s="31"/>
      <c r="S40" s="31">
        <f t="shared" si="26"/>
        <v>0</v>
      </c>
      <c r="T40" s="31"/>
      <c r="U40" s="31"/>
      <c r="V40" s="32"/>
      <c r="W40" s="31">
        <f t="shared" si="27"/>
        <v>0</v>
      </c>
      <c r="X40" s="33">
        <f t="shared" si="2"/>
        <v>0</v>
      </c>
      <c r="Y40" s="34"/>
      <c r="Z40" s="39"/>
    </row>
    <row r="41" spans="1:26" s="35" customFormat="1" ht="31.5" x14ac:dyDescent="0.25">
      <c r="A41" s="25">
        <v>32</v>
      </c>
      <c r="B41" s="26" t="s">
        <v>78</v>
      </c>
      <c r="C41" s="26">
        <v>16774</v>
      </c>
      <c r="D41" s="27" t="s">
        <v>79</v>
      </c>
      <c r="E41" s="28">
        <v>84605859</v>
      </c>
      <c r="F41" s="28">
        <v>-84605759</v>
      </c>
      <c r="G41" s="29">
        <f t="shared" si="3"/>
        <v>100</v>
      </c>
      <c r="H41" s="30"/>
      <c r="I41" s="31"/>
      <c r="J41" s="31"/>
      <c r="K41" s="31">
        <f t="shared" si="4"/>
        <v>0</v>
      </c>
      <c r="L41" s="31"/>
      <c r="M41" s="31"/>
      <c r="N41" s="31"/>
      <c r="O41" s="31">
        <f t="shared" si="17"/>
        <v>0</v>
      </c>
      <c r="P41" s="31"/>
      <c r="Q41" s="31"/>
      <c r="R41" s="31"/>
      <c r="S41" s="31">
        <f t="shared" si="26"/>
        <v>0</v>
      </c>
      <c r="T41" s="31"/>
      <c r="U41" s="31"/>
      <c r="V41" s="32"/>
      <c r="W41" s="31">
        <f t="shared" si="27"/>
        <v>0</v>
      </c>
      <c r="X41" s="33">
        <f t="shared" si="2"/>
        <v>0</v>
      </c>
      <c r="Y41" s="34"/>
      <c r="Z41" s="39"/>
    </row>
    <row r="42" spans="1:26" s="35" customFormat="1" ht="31.5" x14ac:dyDescent="0.25">
      <c r="A42" s="25">
        <v>33</v>
      </c>
      <c r="B42" s="118" t="s">
        <v>80</v>
      </c>
      <c r="C42" s="26">
        <v>14512</v>
      </c>
      <c r="D42" s="27" t="s">
        <v>81</v>
      </c>
      <c r="E42" s="28">
        <v>0</v>
      </c>
      <c r="F42" s="28">
        <v>31423853.379999999</v>
      </c>
      <c r="G42" s="29">
        <f t="shared" si="3"/>
        <v>31423853.379999999</v>
      </c>
      <c r="H42" s="30"/>
      <c r="I42" s="31"/>
      <c r="J42" s="31"/>
      <c r="K42" s="31"/>
      <c r="L42" s="31"/>
      <c r="M42" s="31"/>
      <c r="N42" s="31"/>
      <c r="O42" s="31"/>
      <c r="P42" s="31">
        <v>14091867</v>
      </c>
      <c r="Q42" s="31"/>
      <c r="R42" s="31">
        <v>17331986.379999999</v>
      </c>
      <c r="S42" s="31">
        <f t="shared" si="26"/>
        <v>31423853.379999999</v>
      </c>
      <c r="T42" s="31"/>
      <c r="U42" s="31"/>
      <c r="V42" s="32"/>
      <c r="W42" s="31">
        <f t="shared" si="27"/>
        <v>0</v>
      </c>
      <c r="X42" s="33">
        <f t="shared" si="2"/>
        <v>31423853.379999999</v>
      </c>
      <c r="Y42" s="34"/>
      <c r="Z42" s="39"/>
    </row>
    <row r="43" spans="1:26" s="35" customFormat="1" ht="31.5" x14ac:dyDescent="0.25">
      <c r="A43" s="25">
        <v>34</v>
      </c>
      <c r="B43" s="118"/>
      <c r="C43" s="26">
        <v>14582</v>
      </c>
      <c r="D43" s="27" t="s">
        <v>82</v>
      </c>
      <c r="E43" s="28">
        <v>0</v>
      </c>
      <c r="F43" s="28">
        <v>13000000</v>
      </c>
      <c r="G43" s="29">
        <f t="shared" si="3"/>
        <v>13000000</v>
      </c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>
        <f t="shared" si="26"/>
        <v>0</v>
      </c>
      <c r="T43" s="31"/>
      <c r="U43" s="31"/>
      <c r="V43" s="32"/>
      <c r="W43" s="31">
        <f t="shared" si="27"/>
        <v>0</v>
      </c>
      <c r="X43" s="33">
        <f t="shared" si="2"/>
        <v>0</v>
      </c>
      <c r="Y43" s="34"/>
      <c r="Z43" s="39"/>
    </row>
    <row r="44" spans="1:26" s="35" customFormat="1" ht="15.75" customHeight="1" x14ac:dyDescent="0.25">
      <c r="A44" s="25">
        <v>35</v>
      </c>
      <c r="B44" s="118" t="s">
        <v>83</v>
      </c>
      <c r="C44" s="26">
        <v>14607</v>
      </c>
      <c r="D44" s="27" t="s">
        <v>84</v>
      </c>
      <c r="E44" s="28">
        <v>0</v>
      </c>
      <c r="F44" s="28">
        <v>79735498.799999997</v>
      </c>
      <c r="G44" s="29">
        <f t="shared" si="3"/>
        <v>79735498.799999997</v>
      </c>
      <c r="H44" s="30"/>
      <c r="I44" s="31"/>
      <c r="J44" s="31"/>
      <c r="K44" s="31"/>
      <c r="L44" s="31"/>
      <c r="M44" s="31"/>
      <c r="N44" s="31"/>
      <c r="O44" s="31"/>
      <c r="P44" s="31">
        <v>39735498.799999997</v>
      </c>
      <c r="Q44" s="31"/>
      <c r="R44" s="31"/>
      <c r="S44" s="31">
        <f t="shared" si="26"/>
        <v>39735498.799999997</v>
      </c>
      <c r="T44" s="31"/>
      <c r="U44" s="31"/>
      <c r="V44" s="32"/>
      <c r="W44" s="31">
        <f t="shared" si="27"/>
        <v>0</v>
      </c>
      <c r="X44" s="33">
        <f t="shared" si="2"/>
        <v>39735498.799999997</v>
      </c>
      <c r="Z44" s="39"/>
    </row>
    <row r="45" spans="1:26" s="35" customFormat="1" ht="15.75" customHeight="1" x14ac:dyDescent="0.25">
      <c r="A45" s="25">
        <v>36</v>
      </c>
      <c r="B45" s="118"/>
      <c r="C45" s="26">
        <v>12403</v>
      </c>
      <c r="D45" s="27" t="s">
        <v>85</v>
      </c>
      <c r="E45" s="28">
        <v>0</v>
      </c>
      <c r="F45" s="28">
        <v>74466958.640000001</v>
      </c>
      <c r="G45" s="29">
        <f t="shared" si="3"/>
        <v>74466958.640000001</v>
      </c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>
        <f t="shared" si="26"/>
        <v>0</v>
      </c>
      <c r="T45" s="31"/>
      <c r="U45" s="31"/>
      <c r="V45" s="32"/>
      <c r="W45" s="31">
        <f t="shared" si="27"/>
        <v>0</v>
      </c>
      <c r="X45" s="33">
        <f t="shared" si="2"/>
        <v>0</v>
      </c>
      <c r="Z45" s="39"/>
    </row>
    <row r="46" spans="1:26" s="35" customFormat="1" ht="15.75" customHeight="1" x14ac:dyDescent="0.25">
      <c r="A46" s="25">
        <v>37</v>
      </c>
      <c r="B46" s="118"/>
      <c r="C46" s="26">
        <v>14667</v>
      </c>
      <c r="D46" s="27" t="s">
        <v>86</v>
      </c>
      <c r="E46" s="28">
        <v>0</v>
      </c>
      <c r="F46" s="28">
        <v>80000000</v>
      </c>
      <c r="G46" s="29">
        <f t="shared" si="3"/>
        <v>80000000</v>
      </c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>
        <f t="shared" si="26"/>
        <v>0</v>
      </c>
      <c r="T46" s="31"/>
      <c r="U46" s="31"/>
      <c r="V46" s="32"/>
      <c r="W46" s="31">
        <f t="shared" si="27"/>
        <v>0</v>
      </c>
      <c r="X46" s="33">
        <f t="shared" si="2"/>
        <v>0</v>
      </c>
      <c r="Z46" s="39"/>
    </row>
    <row r="47" spans="1:26" s="35" customFormat="1" ht="31.5" x14ac:dyDescent="0.25">
      <c r="A47" s="25">
        <v>38</v>
      </c>
      <c r="B47" s="118"/>
      <c r="C47" s="26">
        <v>14658</v>
      </c>
      <c r="D47" s="119" t="s">
        <v>87</v>
      </c>
      <c r="E47" s="28">
        <v>0</v>
      </c>
      <c r="F47" s="28">
        <v>270000000</v>
      </c>
      <c r="G47" s="29">
        <f t="shared" si="3"/>
        <v>270000000</v>
      </c>
      <c r="H47" s="30"/>
      <c r="I47" s="31"/>
      <c r="J47" s="31"/>
      <c r="K47" s="31"/>
      <c r="L47" s="31"/>
      <c r="M47" s="31"/>
      <c r="N47" s="31"/>
      <c r="O47" s="31"/>
      <c r="P47" s="31"/>
      <c r="Q47" s="31">
        <v>269052834.24000001</v>
      </c>
      <c r="R47" s="31"/>
      <c r="S47" s="31">
        <f t="shared" si="26"/>
        <v>269052834.24000001</v>
      </c>
      <c r="T47" s="31"/>
      <c r="U47" s="31"/>
      <c r="V47" s="32"/>
      <c r="W47" s="31">
        <f t="shared" si="27"/>
        <v>0</v>
      </c>
      <c r="X47" s="33">
        <f t="shared" si="2"/>
        <v>269052834.24000001</v>
      </c>
      <c r="Z47" s="39"/>
    </row>
    <row r="48" spans="1:26" s="35" customFormat="1" ht="15.75" customHeight="1" x14ac:dyDescent="0.25">
      <c r="A48" s="25">
        <v>39</v>
      </c>
      <c r="B48" s="26" t="s">
        <v>88</v>
      </c>
      <c r="C48" s="26">
        <v>14610</v>
      </c>
      <c r="D48" s="27" t="s">
        <v>89</v>
      </c>
      <c r="E48" s="28">
        <v>0</v>
      </c>
      <c r="F48" s="28">
        <v>64590773.25</v>
      </c>
      <c r="G48" s="29">
        <f t="shared" si="3"/>
        <v>64590773.25</v>
      </c>
      <c r="H48" s="30"/>
      <c r="I48" s="31"/>
      <c r="J48" s="31"/>
      <c r="K48" s="31"/>
      <c r="L48" s="31"/>
      <c r="M48" s="31"/>
      <c r="N48" s="31"/>
      <c r="O48" s="31"/>
      <c r="P48" s="31">
        <v>53468425.710000001</v>
      </c>
      <c r="Q48" s="31"/>
      <c r="R48" s="31">
        <v>11122347.539999999</v>
      </c>
      <c r="S48" s="31">
        <f t="shared" si="26"/>
        <v>64590773.25</v>
      </c>
      <c r="T48" s="31"/>
      <c r="U48" s="31"/>
      <c r="V48" s="32"/>
      <c r="W48" s="31">
        <f t="shared" si="27"/>
        <v>0</v>
      </c>
      <c r="X48" s="33">
        <f t="shared" si="2"/>
        <v>64590773.25</v>
      </c>
      <c r="Y48" s="34"/>
      <c r="Z48" s="39"/>
    </row>
    <row r="49" spans="1:27" s="35" customFormat="1" ht="15.75" customHeight="1" x14ac:dyDescent="0.25">
      <c r="A49" s="25">
        <v>40</v>
      </c>
      <c r="B49" s="118" t="s">
        <v>90</v>
      </c>
      <c r="C49" s="26">
        <v>14817</v>
      </c>
      <c r="D49" s="27" t="s">
        <v>91</v>
      </c>
      <c r="E49" s="28">
        <v>0</v>
      </c>
      <c r="F49" s="28">
        <v>41868783.93</v>
      </c>
      <c r="G49" s="29">
        <f t="shared" si="3"/>
        <v>41868783.93</v>
      </c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>
        <v>20223319.140000001</v>
      </c>
      <c r="S49" s="31">
        <f t="shared" si="26"/>
        <v>20223319.140000001</v>
      </c>
      <c r="T49" s="31"/>
      <c r="U49" s="31"/>
      <c r="V49" s="32"/>
      <c r="W49" s="31">
        <f t="shared" si="27"/>
        <v>0</v>
      </c>
      <c r="X49" s="33">
        <f t="shared" si="2"/>
        <v>20223319.140000001</v>
      </c>
      <c r="Y49" s="34"/>
      <c r="Z49" s="39"/>
    </row>
    <row r="50" spans="1:27" s="35" customFormat="1" ht="15.75" customHeight="1" x14ac:dyDescent="0.25">
      <c r="A50" s="25">
        <v>41</v>
      </c>
      <c r="B50" s="118"/>
      <c r="C50" s="26">
        <v>14477</v>
      </c>
      <c r="D50" s="27" t="s">
        <v>92</v>
      </c>
      <c r="E50" s="28">
        <v>0</v>
      </c>
      <c r="F50" s="28">
        <v>8634937</v>
      </c>
      <c r="G50" s="29">
        <f t="shared" si="3"/>
        <v>8634937</v>
      </c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>
        <f t="shared" si="26"/>
        <v>0</v>
      </c>
      <c r="T50" s="31"/>
      <c r="U50" s="31"/>
      <c r="V50" s="32"/>
      <c r="W50" s="31">
        <f t="shared" si="27"/>
        <v>0</v>
      </c>
      <c r="X50" s="33">
        <f t="shared" si="2"/>
        <v>0</v>
      </c>
      <c r="Y50" s="34"/>
      <c r="Z50" s="39"/>
    </row>
    <row r="51" spans="1:27" s="35" customFormat="1" ht="15.75" customHeight="1" x14ac:dyDescent="0.25">
      <c r="A51" s="25">
        <v>42</v>
      </c>
      <c r="B51" s="26" t="s">
        <v>93</v>
      </c>
      <c r="C51" s="26">
        <v>14509</v>
      </c>
      <c r="D51" s="27" t="s">
        <v>94</v>
      </c>
      <c r="E51" s="28">
        <v>0</v>
      </c>
      <c r="F51" s="28">
        <v>3506168.51</v>
      </c>
      <c r="G51" s="29">
        <f t="shared" si="3"/>
        <v>3506168.51</v>
      </c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>
        <v>3506168.51</v>
      </c>
      <c r="S51" s="31">
        <f t="shared" si="26"/>
        <v>3506168.51</v>
      </c>
      <c r="T51" s="31"/>
      <c r="U51" s="31"/>
      <c r="V51" s="32"/>
      <c r="W51" s="31">
        <f t="shared" si="27"/>
        <v>0</v>
      </c>
      <c r="X51" s="33">
        <f t="shared" si="2"/>
        <v>3506168.51</v>
      </c>
      <c r="Y51" s="34"/>
      <c r="Z51" s="39"/>
    </row>
    <row r="52" spans="1:27" s="35" customFormat="1" ht="31.5" x14ac:dyDescent="0.25">
      <c r="A52" s="25">
        <v>43</v>
      </c>
      <c r="B52" s="26" t="s">
        <v>95</v>
      </c>
      <c r="C52" s="26">
        <v>14538</v>
      </c>
      <c r="D52" s="27" t="s">
        <v>96</v>
      </c>
      <c r="E52" s="28">
        <v>0</v>
      </c>
      <c r="F52" s="28">
        <v>12424905.380000001</v>
      </c>
      <c r="G52" s="29">
        <f t="shared" si="3"/>
        <v>12424905.380000001</v>
      </c>
      <c r="H52" s="30"/>
      <c r="I52" s="31"/>
      <c r="J52" s="31"/>
      <c r="K52" s="31"/>
      <c r="L52" s="31"/>
      <c r="M52" s="31"/>
      <c r="N52" s="31"/>
      <c r="O52" s="31"/>
      <c r="P52" s="31"/>
      <c r="Q52" s="31"/>
      <c r="R52" s="31">
        <v>12424905.380000001</v>
      </c>
      <c r="S52" s="31">
        <f t="shared" si="26"/>
        <v>12424905.380000001</v>
      </c>
      <c r="T52" s="31"/>
      <c r="U52" s="31"/>
      <c r="V52" s="32"/>
      <c r="W52" s="31">
        <f t="shared" si="27"/>
        <v>0</v>
      </c>
      <c r="X52" s="33">
        <f t="shared" si="2"/>
        <v>12424905.380000001</v>
      </c>
      <c r="Y52" s="34"/>
      <c r="Z52" s="39"/>
    </row>
    <row r="53" spans="1:27" s="35" customFormat="1" ht="28.5" customHeight="1" x14ac:dyDescent="0.25">
      <c r="A53" s="25">
        <v>44</v>
      </c>
      <c r="B53" s="26" t="s">
        <v>97</v>
      </c>
      <c r="C53" s="26">
        <v>14469</v>
      </c>
      <c r="D53" s="27" t="s">
        <v>98</v>
      </c>
      <c r="E53" s="28">
        <v>0</v>
      </c>
      <c r="F53" s="28">
        <v>2033387.02</v>
      </c>
      <c r="G53" s="29">
        <f t="shared" si="3"/>
        <v>2033387.02</v>
      </c>
      <c r="H53" s="30"/>
      <c r="I53" s="31"/>
      <c r="J53" s="31"/>
      <c r="K53" s="31"/>
      <c r="L53" s="31"/>
      <c r="M53" s="31"/>
      <c r="N53" s="31"/>
      <c r="O53" s="31"/>
      <c r="P53" s="31">
        <v>2033287.02</v>
      </c>
      <c r="Q53" s="31"/>
      <c r="R53" s="31"/>
      <c r="S53" s="31">
        <f t="shared" si="26"/>
        <v>2033287.02</v>
      </c>
      <c r="T53" s="31"/>
      <c r="U53" s="31"/>
      <c r="V53" s="32"/>
      <c r="W53" s="31">
        <f t="shared" si="27"/>
        <v>0</v>
      </c>
      <c r="X53" s="33">
        <f t="shared" si="2"/>
        <v>2033287.02</v>
      </c>
      <c r="Z53" s="39"/>
    </row>
    <row r="54" spans="1:27" s="35" customFormat="1" ht="28.5" customHeight="1" x14ac:dyDescent="0.25">
      <c r="A54" s="25">
        <v>45</v>
      </c>
      <c r="B54" s="26" t="s">
        <v>99</v>
      </c>
      <c r="C54" s="26">
        <v>13905</v>
      </c>
      <c r="D54" s="27" t="s">
        <v>100</v>
      </c>
      <c r="E54" s="28">
        <v>0</v>
      </c>
      <c r="F54" s="28">
        <v>120000000</v>
      </c>
      <c r="G54" s="29">
        <f t="shared" si="3"/>
        <v>120000000</v>
      </c>
      <c r="H54" s="3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>
        <f t="shared" si="26"/>
        <v>0</v>
      </c>
      <c r="T54" s="31"/>
      <c r="U54" s="31"/>
      <c r="V54" s="32"/>
      <c r="W54" s="31">
        <f t="shared" si="27"/>
        <v>0</v>
      </c>
      <c r="X54" s="33">
        <f t="shared" si="2"/>
        <v>0</v>
      </c>
      <c r="Z54" s="39"/>
    </row>
    <row r="55" spans="1:27" s="35" customFormat="1" ht="28.5" customHeight="1" x14ac:dyDescent="0.25">
      <c r="A55" s="25">
        <v>46</v>
      </c>
      <c r="B55" s="26" t="s">
        <v>101</v>
      </c>
      <c r="C55" s="26">
        <v>14504</v>
      </c>
      <c r="D55" s="27" t="s">
        <v>102</v>
      </c>
      <c r="E55" s="28">
        <v>0</v>
      </c>
      <c r="F55" s="28">
        <v>14000000</v>
      </c>
      <c r="G55" s="29">
        <f t="shared" si="3"/>
        <v>14000000</v>
      </c>
      <c r="H55" s="3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>
        <f t="shared" si="26"/>
        <v>0</v>
      </c>
      <c r="T55" s="31"/>
      <c r="U55" s="31"/>
      <c r="V55" s="32"/>
      <c r="W55" s="31">
        <f t="shared" si="27"/>
        <v>0</v>
      </c>
      <c r="X55" s="33">
        <f t="shared" si="2"/>
        <v>0</v>
      </c>
      <c r="Z55" s="39"/>
    </row>
    <row r="56" spans="1:27" s="35" customFormat="1" ht="28.5" customHeight="1" x14ac:dyDescent="0.25">
      <c r="A56" s="25">
        <v>47</v>
      </c>
      <c r="B56" s="26" t="s">
        <v>103</v>
      </c>
      <c r="C56" s="26">
        <v>14536</v>
      </c>
      <c r="D56" s="27" t="s">
        <v>104</v>
      </c>
      <c r="E56" s="28">
        <v>0</v>
      </c>
      <c r="F56" s="28">
        <v>37000000</v>
      </c>
      <c r="G56" s="29">
        <f t="shared" si="3"/>
        <v>37000000</v>
      </c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>
        <f t="shared" si="26"/>
        <v>0</v>
      </c>
      <c r="T56" s="31"/>
      <c r="U56" s="31"/>
      <c r="V56" s="32"/>
      <c r="W56" s="31">
        <f t="shared" si="27"/>
        <v>0</v>
      </c>
      <c r="X56" s="33">
        <f t="shared" si="2"/>
        <v>0</v>
      </c>
      <c r="Z56" s="39"/>
    </row>
    <row r="57" spans="1:27" s="35" customFormat="1" ht="28.5" customHeight="1" x14ac:dyDescent="0.25">
      <c r="A57" s="25">
        <v>48</v>
      </c>
      <c r="B57" s="26" t="s">
        <v>105</v>
      </c>
      <c r="C57" s="26">
        <v>14669</v>
      </c>
      <c r="D57" s="27" t="s">
        <v>106</v>
      </c>
      <c r="E57" s="28">
        <v>0</v>
      </c>
      <c r="F57" s="28">
        <v>130000000</v>
      </c>
      <c r="G57" s="29">
        <f t="shared" si="3"/>
        <v>130000000</v>
      </c>
      <c r="H57" s="3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>
        <f t="shared" si="26"/>
        <v>0</v>
      </c>
      <c r="T57" s="31"/>
      <c r="U57" s="31"/>
      <c r="V57" s="32"/>
      <c r="W57" s="31">
        <f t="shared" si="27"/>
        <v>0</v>
      </c>
      <c r="X57" s="33">
        <f t="shared" si="2"/>
        <v>0</v>
      </c>
      <c r="Z57" s="39"/>
    </row>
    <row r="58" spans="1:27" s="35" customFormat="1" ht="28.5" customHeight="1" x14ac:dyDescent="0.25">
      <c r="A58" s="25">
        <v>49</v>
      </c>
      <c r="B58" s="26" t="s">
        <v>107</v>
      </c>
      <c r="C58" s="26">
        <v>15082</v>
      </c>
      <c r="D58" s="27" t="s">
        <v>108</v>
      </c>
      <c r="E58" s="28">
        <v>0</v>
      </c>
      <c r="F58" s="28">
        <v>335000000</v>
      </c>
      <c r="G58" s="29">
        <f t="shared" si="3"/>
        <v>335000000</v>
      </c>
      <c r="H58" s="30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>
        <f t="shared" si="26"/>
        <v>0</v>
      </c>
      <c r="T58" s="31"/>
      <c r="U58" s="31"/>
      <c r="V58" s="32"/>
      <c r="W58" s="31">
        <f t="shared" si="27"/>
        <v>0</v>
      </c>
      <c r="X58" s="33">
        <f t="shared" si="2"/>
        <v>0</v>
      </c>
      <c r="Z58" s="39"/>
    </row>
    <row r="59" spans="1:27" s="35" customFormat="1" ht="28.5" customHeight="1" x14ac:dyDescent="0.25">
      <c r="A59" s="25">
        <v>50</v>
      </c>
      <c r="B59" s="26" t="s">
        <v>109</v>
      </c>
      <c r="C59" s="26">
        <v>15096</v>
      </c>
      <c r="D59" s="27" t="s">
        <v>110</v>
      </c>
      <c r="E59" s="28">
        <v>0</v>
      </c>
      <c r="F59" s="28">
        <v>7000000</v>
      </c>
      <c r="G59" s="29">
        <f t="shared" si="3"/>
        <v>7000000</v>
      </c>
      <c r="H59" s="30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>
        <f t="shared" si="26"/>
        <v>0</v>
      </c>
      <c r="T59" s="31"/>
      <c r="U59" s="31"/>
      <c r="V59" s="32"/>
      <c r="W59" s="31">
        <f t="shared" si="27"/>
        <v>0</v>
      </c>
      <c r="X59" s="33">
        <f t="shared" si="2"/>
        <v>0</v>
      </c>
      <c r="Z59" s="39"/>
    </row>
    <row r="60" spans="1:27" s="35" customFormat="1" ht="31.5" x14ac:dyDescent="0.25">
      <c r="A60" s="25">
        <v>51</v>
      </c>
      <c r="B60" s="26"/>
      <c r="C60" s="56" t="s">
        <v>111</v>
      </c>
      <c r="D60" s="40" t="s">
        <v>112</v>
      </c>
      <c r="E60" s="28">
        <v>1023531396</v>
      </c>
      <c r="F60" s="28">
        <v>-1023531396</v>
      </c>
      <c r="G60" s="29">
        <f t="shared" si="3"/>
        <v>0</v>
      </c>
      <c r="H60" s="30"/>
      <c r="I60" s="31"/>
      <c r="J60" s="31"/>
      <c r="K60" s="31">
        <f t="shared" si="4"/>
        <v>0</v>
      </c>
      <c r="L60" s="31"/>
      <c r="M60" s="31"/>
      <c r="N60" s="31"/>
      <c r="O60" s="31">
        <f t="shared" si="17"/>
        <v>0</v>
      </c>
      <c r="P60" s="31"/>
      <c r="Q60" s="31"/>
      <c r="R60" s="31"/>
      <c r="S60" s="31">
        <f t="shared" si="26"/>
        <v>0</v>
      </c>
      <c r="T60" s="31"/>
      <c r="U60" s="31"/>
      <c r="V60" s="32"/>
      <c r="W60" s="31">
        <f t="shared" si="27"/>
        <v>0</v>
      </c>
      <c r="X60" s="33">
        <f t="shared" si="2"/>
        <v>0</v>
      </c>
      <c r="Y60" s="34"/>
    </row>
    <row r="61" spans="1:27" s="47" customFormat="1" x14ac:dyDescent="0.25">
      <c r="A61" s="41" t="s">
        <v>113</v>
      </c>
      <c r="B61" s="42"/>
      <c r="C61" s="43"/>
      <c r="D61" s="41"/>
      <c r="E61" s="44">
        <f>SUM(E10:E60)</f>
        <v>2979540503</v>
      </c>
      <c r="F61" s="44">
        <f>SUM(F10:F60)</f>
        <v>3033961573.5799999</v>
      </c>
      <c r="G61" s="44">
        <f>SUM(G10:G60)</f>
        <v>6013502076.5800018</v>
      </c>
      <c r="H61" s="44">
        <v>0</v>
      </c>
      <c r="I61" s="44">
        <v>173575937.90000001</v>
      </c>
      <c r="J61" s="44">
        <v>179064678.18000001</v>
      </c>
      <c r="K61" s="44">
        <f t="shared" ref="K61:X61" si="28">SUM(K10:K60)</f>
        <v>352640616.08000004</v>
      </c>
      <c r="L61" s="44">
        <v>222367482.83999997</v>
      </c>
      <c r="M61" s="44">
        <v>58028722.019999996</v>
      </c>
      <c r="N61" s="44">
        <v>276747878.02000004</v>
      </c>
      <c r="O61" s="44">
        <f t="shared" si="28"/>
        <v>557144082.88</v>
      </c>
      <c r="P61" s="44">
        <v>432117613.32999992</v>
      </c>
      <c r="Q61" s="44">
        <v>1216587938.5699999</v>
      </c>
      <c r="R61" s="44">
        <v>673687047.38999999</v>
      </c>
      <c r="S61" s="44">
        <f t="shared" si="28"/>
        <v>2322392599.29</v>
      </c>
      <c r="T61" s="44">
        <f t="shared" si="28"/>
        <v>0</v>
      </c>
      <c r="U61" s="44">
        <f t="shared" si="28"/>
        <v>0</v>
      </c>
      <c r="V61" s="44">
        <f t="shared" si="28"/>
        <v>0</v>
      </c>
      <c r="W61" s="44">
        <f t="shared" si="28"/>
        <v>0</v>
      </c>
      <c r="X61" s="44">
        <f t="shared" si="28"/>
        <v>3232177298.250001</v>
      </c>
      <c r="Y61" s="45"/>
      <c r="Z61" s="46"/>
      <c r="AA61" s="46"/>
    </row>
    <row r="62" spans="1:27" s="50" customFormat="1" x14ac:dyDescent="0.25">
      <c r="A62" s="48" t="s">
        <v>114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5"/>
    </row>
    <row r="63" spans="1:27" s="55" customFormat="1" x14ac:dyDescent="0.25">
      <c r="A63" s="73">
        <v>52</v>
      </c>
      <c r="B63" s="114" t="s">
        <v>83</v>
      </c>
      <c r="C63" s="56" t="s">
        <v>115</v>
      </c>
      <c r="D63" s="40" t="s">
        <v>116</v>
      </c>
      <c r="E63" s="51">
        <v>20176457</v>
      </c>
      <c r="F63" s="51">
        <v>0</v>
      </c>
      <c r="G63" s="51">
        <f>+E63+F63</f>
        <v>20176457</v>
      </c>
      <c r="H63" s="52"/>
      <c r="I63" s="53"/>
      <c r="J63" s="53"/>
      <c r="K63" s="52">
        <f t="shared" ref="K63" si="29">SUM(H63:J63)</f>
        <v>0</v>
      </c>
      <c r="L63" s="53"/>
      <c r="M63" s="53"/>
      <c r="N63" s="53"/>
      <c r="O63" s="53">
        <f t="shared" ref="O63:O126" si="30">SUM(L63:N63)</f>
        <v>0</v>
      </c>
      <c r="P63" s="53"/>
      <c r="Q63" s="53"/>
      <c r="R63" s="53"/>
      <c r="S63" s="53">
        <f t="shared" ref="S63:S126" si="31">SUM(P63:R63)</f>
        <v>0</v>
      </c>
      <c r="T63" s="53"/>
      <c r="U63" s="53"/>
      <c r="V63" s="53"/>
      <c r="W63" s="53">
        <f t="shared" ref="W63:W126" si="32">SUM(T63:V63)</f>
        <v>0</v>
      </c>
      <c r="X63" s="54">
        <f t="shared" ref="X63:X126" si="33">+K63+O63+S63+W63</f>
        <v>0</v>
      </c>
      <c r="Y63" s="34"/>
    </row>
    <row r="64" spans="1:27" s="55" customFormat="1" x14ac:dyDescent="0.25">
      <c r="A64" s="73">
        <v>53</v>
      </c>
      <c r="B64" s="114"/>
      <c r="C64" s="56" t="s">
        <v>117</v>
      </c>
      <c r="D64" s="40" t="s">
        <v>118</v>
      </c>
      <c r="E64" s="51">
        <v>3648139</v>
      </c>
      <c r="F64" s="51">
        <v>0</v>
      </c>
      <c r="G64" s="51">
        <f t="shared" ref="G64:G127" si="34">+E64+F64</f>
        <v>3648139</v>
      </c>
      <c r="H64" s="52"/>
      <c r="I64" s="53"/>
      <c r="J64" s="53"/>
      <c r="K64" s="52">
        <f t="shared" ref="K64:K127" si="35">SUM(H64:J64)</f>
        <v>0</v>
      </c>
      <c r="L64" s="53"/>
      <c r="M64" s="53"/>
      <c r="N64" s="53"/>
      <c r="O64" s="53">
        <f t="shared" si="30"/>
        <v>0</v>
      </c>
      <c r="P64" s="53"/>
      <c r="Q64" s="53"/>
      <c r="R64" s="53"/>
      <c r="S64" s="53">
        <f t="shared" si="31"/>
        <v>0</v>
      </c>
      <c r="T64" s="53"/>
      <c r="U64" s="53"/>
      <c r="V64" s="53"/>
      <c r="W64" s="53">
        <f t="shared" si="32"/>
        <v>0</v>
      </c>
      <c r="X64" s="54">
        <f t="shared" si="33"/>
        <v>0</v>
      </c>
      <c r="Y64" s="34"/>
    </row>
    <row r="65" spans="1:25" s="55" customFormat="1" x14ac:dyDescent="0.25">
      <c r="A65" s="73">
        <v>54</v>
      </c>
      <c r="B65" s="114"/>
      <c r="C65" s="56" t="s">
        <v>119</v>
      </c>
      <c r="D65" s="40" t="s">
        <v>120</v>
      </c>
      <c r="E65" s="51">
        <v>7342701</v>
      </c>
      <c r="F65" s="51">
        <v>0</v>
      </c>
      <c r="G65" s="51">
        <f t="shared" si="34"/>
        <v>7342701</v>
      </c>
      <c r="H65" s="52"/>
      <c r="I65" s="53"/>
      <c r="J65" s="53"/>
      <c r="K65" s="52">
        <f t="shared" si="35"/>
        <v>0</v>
      </c>
      <c r="L65" s="53"/>
      <c r="M65" s="53"/>
      <c r="N65" s="53"/>
      <c r="O65" s="53">
        <f t="shared" si="30"/>
        <v>0</v>
      </c>
      <c r="P65" s="53"/>
      <c r="Q65" s="53"/>
      <c r="R65" s="53"/>
      <c r="S65" s="53">
        <f t="shared" si="31"/>
        <v>0</v>
      </c>
      <c r="T65" s="53"/>
      <c r="U65" s="53"/>
      <c r="V65" s="53"/>
      <c r="W65" s="53">
        <f t="shared" si="32"/>
        <v>0</v>
      </c>
      <c r="X65" s="54">
        <f t="shared" si="33"/>
        <v>0</v>
      </c>
      <c r="Y65" s="34"/>
    </row>
    <row r="66" spans="1:25" s="55" customFormat="1" ht="31.5" x14ac:dyDescent="0.25">
      <c r="A66" s="73">
        <v>55</v>
      </c>
      <c r="B66" s="114"/>
      <c r="C66" s="56">
        <v>14630</v>
      </c>
      <c r="D66" s="40" t="s">
        <v>121</v>
      </c>
      <c r="E66" s="51">
        <v>4712827</v>
      </c>
      <c r="F66" s="51">
        <v>0</v>
      </c>
      <c r="G66" s="51">
        <f t="shared" si="34"/>
        <v>4712827</v>
      </c>
      <c r="H66" s="52"/>
      <c r="I66" s="53"/>
      <c r="J66" s="53"/>
      <c r="K66" s="52">
        <f t="shared" si="35"/>
        <v>0</v>
      </c>
      <c r="L66" s="53"/>
      <c r="M66" s="53"/>
      <c r="N66" s="53"/>
      <c r="O66" s="53">
        <f t="shared" si="30"/>
        <v>0</v>
      </c>
      <c r="P66" s="53"/>
      <c r="Q66" s="53"/>
      <c r="R66" s="53"/>
      <c r="S66" s="53">
        <f t="shared" si="31"/>
        <v>0</v>
      </c>
      <c r="T66" s="53"/>
      <c r="U66" s="53"/>
      <c r="V66" s="53"/>
      <c r="W66" s="53">
        <f t="shared" si="32"/>
        <v>0</v>
      </c>
      <c r="X66" s="54">
        <f t="shared" si="33"/>
        <v>0</v>
      </c>
      <c r="Y66" s="34"/>
    </row>
    <row r="67" spans="1:25" s="55" customFormat="1" ht="31.5" x14ac:dyDescent="0.25">
      <c r="A67" s="73">
        <v>56</v>
      </c>
      <c r="B67" s="114"/>
      <c r="C67" s="56">
        <v>14631</v>
      </c>
      <c r="D67" s="40" t="s">
        <v>122</v>
      </c>
      <c r="E67" s="51">
        <v>44335420</v>
      </c>
      <c r="F67" s="51">
        <v>0</v>
      </c>
      <c r="G67" s="51">
        <f t="shared" si="34"/>
        <v>44335420</v>
      </c>
      <c r="H67" s="52"/>
      <c r="I67" s="53">
        <v>16818255.41</v>
      </c>
      <c r="J67" s="53"/>
      <c r="K67" s="52">
        <f t="shared" si="35"/>
        <v>16818255.41</v>
      </c>
      <c r="L67" s="53"/>
      <c r="M67" s="53"/>
      <c r="N67" s="53"/>
      <c r="O67" s="53">
        <f t="shared" si="30"/>
        <v>0</v>
      </c>
      <c r="P67" s="53"/>
      <c r="Q67" s="53"/>
      <c r="R67" s="53">
        <v>8921117.1699999999</v>
      </c>
      <c r="S67" s="53">
        <f t="shared" si="31"/>
        <v>8921117.1699999999</v>
      </c>
      <c r="T67" s="53"/>
      <c r="U67" s="53"/>
      <c r="V67" s="53"/>
      <c r="W67" s="53">
        <f t="shared" si="32"/>
        <v>0</v>
      </c>
      <c r="X67" s="54">
        <f t="shared" si="33"/>
        <v>25739372.579999998</v>
      </c>
      <c r="Y67" s="34"/>
    </row>
    <row r="68" spans="1:25" s="55" customFormat="1" ht="31.5" x14ac:dyDescent="0.25">
      <c r="A68" s="73">
        <v>57</v>
      </c>
      <c r="B68" s="114"/>
      <c r="C68" s="56" t="s">
        <v>123</v>
      </c>
      <c r="D68" s="40" t="s">
        <v>124</v>
      </c>
      <c r="E68" s="51">
        <v>7400978</v>
      </c>
      <c r="F68" s="51">
        <v>0</v>
      </c>
      <c r="G68" s="51">
        <f t="shared" si="34"/>
        <v>7400978</v>
      </c>
      <c r="H68" s="52"/>
      <c r="I68" s="53"/>
      <c r="J68" s="53"/>
      <c r="K68" s="52">
        <f t="shared" si="35"/>
        <v>0</v>
      </c>
      <c r="L68" s="53"/>
      <c r="M68" s="53"/>
      <c r="N68" s="53"/>
      <c r="O68" s="53">
        <f t="shared" si="30"/>
        <v>0</v>
      </c>
      <c r="P68" s="53"/>
      <c r="Q68" s="53"/>
      <c r="R68" s="53"/>
      <c r="S68" s="53">
        <f t="shared" si="31"/>
        <v>0</v>
      </c>
      <c r="T68" s="53"/>
      <c r="U68" s="53"/>
      <c r="V68" s="53"/>
      <c r="W68" s="53">
        <f t="shared" si="32"/>
        <v>0</v>
      </c>
      <c r="X68" s="54">
        <f t="shared" si="33"/>
        <v>0</v>
      </c>
      <c r="Y68" s="34"/>
    </row>
    <row r="69" spans="1:25" s="55" customFormat="1" x14ac:dyDescent="0.25">
      <c r="A69" s="73">
        <v>58</v>
      </c>
      <c r="B69" s="114"/>
      <c r="C69" s="56" t="s">
        <v>125</v>
      </c>
      <c r="D69" s="40" t="s">
        <v>86</v>
      </c>
      <c r="E69" s="51">
        <v>28893477</v>
      </c>
      <c r="F69" s="51">
        <v>0</v>
      </c>
      <c r="G69" s="51">
        <f t="shared" si="34"/>
        <v>28893477</v>
      </c>
      <c r="H69" s="52"/>
      <c r="I69" s="53"/>
      <c r="J69" s="53"/>
      <c r="K69" s="52">
        <f t="shared" si="35"/>
        <v>0</v>
      </c>
      <c r="L69" s="53"/>
      <c r="M69" s="53"/>
      <c r="N69" s="53"/>
      <c r="O69" s="53">
        <f t="shared" si="30"/>
        <v>0</v>
      </c>
      <c r="P69" s="53"/>
      <c r="Q69" s="53"/>
      <c r="R69" s="53"/>
      <c r="S69" s="53">
        <f t="shared" si="31"/>
        <v>0</v>
      </c>
      <c r="T69" s="53"/>
      <c r="U69" s="53"/>
      <c r="V69" s="53"/>
      <c r="W69" s="53">
        <f t="shared" si="32"/>
        <v>0</v>
      </c>
      <c r="X69" s="54">
        <f t="shared" si="33"/>
        <v>0</v>
      </c>
      <c r="Y69" s="34"/>
    </row>
    <row r="70" spans="1:25" s="55" customFormat="1" ht="31.5" x14ac:dyDescent="0.25">
      <c r="A70" s="73">
        <v>59</v>
      </c>
      <c r="B70" s="114"/>
      <c r="C70" s="56">
        <v>14658</v>
      </c>
      <c r="D70" s="40" t="s">
        <v>87</v>
      </c>
      <c r="E70" s="51">
        <v>14619727</v>
      </c>
      <c r="F70" s="51">
        <v>0</v>
      </c>
      <c r="G70" s="51">
        <f t="shared" si="34"/>
        <v>14619727</v>
      </c>
      <c r="H70" s="52"/>
      <c r="I70" s="53"/>
      <c r="J70" s="53"/>
      <c r="K70" s="52">
        <f t="shared" si="35"/>
        <v>0</v>
      </c>
      <c r="L70" s="53"/>
      <c r="M70" s="53"/>
      <c r="N70" s="53"/>
      <c r="O70" s="53">
        <f t="shared" si="30"/>
        <v>0</v>
      </c>
      <c r="P70" s="53"/>
      <c r="Q70" s="53"/>
      <c r="R70" s="53"/>
      <c r="S70" s="53">
        <f t="shared" si="31"/>
        <v>0</v>
      </c>
      <c r="T70" s="53"/>
      <c r="U70" s="53"/>
      <c r="V70" s="53"/>
      <c r="W70" s="53">
        <f t="shared" si="32"/>
        <v>0</v>
      </c>
      <c r="X70" s="54">
        <f t="shared" si="33"/>
        <v>0</v>
      </c>
      <c r="Y70" s="34"/>
    </row>
    <row r="71" spans="1:25" s="55" customFormat="1" x14ac:dyDescent="0.25">
      <c r="A71" s="73">
        <v>60</v>
      </c>
      <c r="B71" s="114" t="s">
        <v>72</v>
      </c>
      <c r="C71" s="56" t="s">
        <v>126</v>
      </c>
      <c r="D71" s="40" t="s">
        <v>127</v>
      </c>
      <c r="E71" s="51">
        <v>11633732</v>
      </c>
      <c r="F71" s="51">
        <v>-11633632</v>
      </c>
      <c r="G71" s="51">
        <f t="shared" si="34"/>
        <v>100</v>
      </c>
      <c r="H71" s="52"/>
      <c r="I71" s="53"/>
      <c r="J71" s="53"/>
      <c r="K71" s="52">
        <f t="shared" si="35"/>
        <v>0</v>
      </c>
      <c r="L71" s="53"/>
      <c r="M71" s="53"/>
      <c r="N71" s="53"/>
      <c r="O71" s="53">
        <f t="shared" si="30"/>
        <v>0</v>
      </c>
      <c r="P71" s="53"/>
      <c r="Q71" s="53"/>
      <c r="R71" s="53"/>
      <c r="S71" s="53">
        <f t="shared" si="31"/>
        <v>0</v>
      </c>
      <c r="T71" s="53"/>
      <c r="U71" s="53"/>
      <c r="V71" s="53"/>
      <c r="W71" s="53">
        <f t="shared" si="32"/>
        <v>0</v>
      </c>
      <c r="X71" s="54">
        <f t="shared" si="33"/>
        <v>0</v>
      </c>
      <c r="Y71" s="34"/>
    </row>
    <row r="72" spans="1:25" s="55" customFormat="1" ht="31.5" x14ac:dyDescent="0.25">
      <c r="A72" s="73">
        <v>61</v>
      </c>
      <c r="B72" s="114"/>
      <c r="C72" s="56" t="s">
        <v>128</v>
      </c>
      <c r="D72" s="40" t="s">
        <v>129</v>
      </c>
      <c r="E72" s="51">
        <v>22059283</v>
      </c>
      <c r="F72" s="51">
        <v>0</v>
      </c>
      <c r="G72" s="51">
        <f t="shared" si="34"/>
        <v>22059283</v>
      </c>
      <c r="H72" s="52"/>
      <c r="I72" s="53"/>
      <c r="J72" s="53"/>
      <c r="K72" s="52">
        <f t="shared" si="35"/>
        <v>0</v>
      </c>
      <c r="L72" s="53"/>
      <c r="M72" s="53"/>
      <c r="N72" s="53"/>
      <c r="O72" s="53">
        <f t="shared" si="30"/>
        <v>0</v>
      </c>
      <c r="P72" s="53">
        <v>5426718.6699999999</v>
      </c>
      <c r="Q72" s="53"/>
      <c r="R72" s="53"/>
      <c r="S72" s="53">
        <f t="shared" si="31"/>
        <v>5426718.6699999999</v>
      </c>
      <c r="T72" s="53"/>
      <c r="U72" s="53"/>
      <c r="V72" s="53"/>
      <c r="W72" s="53">
        <f t="shared" si="32"/>
        <v>0</v>
      </c>
      <c r="X72" s="54">
        <f t="shared" si="33"/>
        <v>5426718.6699999999</v>
      </c>
      <c r="Y72" s="34"/>
    </row>
    <row r="73" spans="1:25" s="55" customFormat="1" x14ac:dyDescent="0.25">
      <c r="A73" s="73">
        <v>62</v>
      </c>
      <c r="B73" s="114"/>
      <c r="C73" s="56" t="s">
        <v>130</v>
      </c>
      <c r="D73" s="40" t="s">
        <v>131</v>
      </c>
      <c r="E73" s="51">
        <v>6333784</v>
      </c>
      <c r="F73" s="51">
        <v>4455129.99</v>
      </c>
      <c r="G73" s="51">
        <f t="shared" si="34"/>
        <v>10788913.99</v>
      </c>
      <c r="H73" s="52"/>
      <c r="I73" s="53"/>
      <c r="J73" s="53"/>
      <c r="K73" s="52">
        <f t="shared" si="35"/>
        <v>0</v>
      </c>
      <c r="L73" s="53">
        <v>6332064.1399999997</v>
      </c>
      <c r="M73" s="53"/>
      <c r="N73" s="53"/>
      <c r="O73" s="53">
        <f t="shared" si="30"/>
        <v>6332064.1399999997</v>
      </c>
      <c r="P73" s="53">
        <v>4456849.8499999996</v>
      </c>
      <c r="Q73" s="53"/>
      <c r="R73" s="53"/>
      <c r="S73" s="53">
        <f t="shared" si="31"/>
        <v>4456849.8499999996</v>
      </c>
      <c r="T73" s="53"/>
      <c r="U73" s="53"/>
      <c r="V73" s="53"/>
      <c r="W73" s="53">
        <f t="shared" si="32"/>
        <v>0</v>
      </c>
      <c r="X73" s="54">
        <f t="shared" si="33"/>
        <v>10788913.989999998</v>
      </c>
      <c r="Y73" s="34"/>
    </row>
    <row r="74" spans="1:25" s="55" customFormat="1" x14ac:dyDescent="0.25">
      <c r="A74" s="73">
        <v>63</v>
      </c>
      <c r="B74" s="114"/>
      <c r="C74" s="56" t="s">
        <v>132</v>
      </c>
      <c r="D74" s="40" t="s">
        <v>133</v>
      </c>
      <c r="E74" s="51">
        <v>20915786</v>
      </c>
      <c r="F74" s="51">
        <v>0</v>
      </c>
      <c r="G74" s="51">
        <f t="shared" si="34"/>
        <v>20915786</v>
      </c>
      <c r="H74" s="52"/>
      <c r="I74" s="53"/>
      <c r="J74" s="53"/>
      <c r="K74" s="52">
        <f t="shared" si="35"/>
        <v>0</v>
      </c>
      <c r="L74" s="53"/>
      <c r="M74" s="53"/>
      <c r="N74" s="53"/>
      <c r="O74" s="53">
        <f t="shared" si="30"/>
        <v>0</v>
      </c>
      <c r="P74" s="53"/>
      <c r="Q74" s="53"/>
      <c r="R74" s="53"/>
      <c r="S74" s="53">
        <f t="shared" si="31"/>
        <v>0</v>
      </c>
      <c r="T74" s="53"/>
      <c r="U74" s="53"/>
      <c r="V74" s="53"/>
      <c r="W74" s="53">
        <f t="shared" si="32"/>
        <v>0</v>
      </c>
      <c r="X74" s="54">
        <f t="shared" si="33"/>
        <v>0</v>
      </c>
      <c r="Y74" s="34"/>
    </row>
    <row r="75" spans="1:25" s="55" customFormat="1" x14ac:dyDescent="0.25">
      <c r="A75" s="73">
        <v>64</v>
      </c>
      <c r="B75" s="114" t="s">
        <v>72</v>
      </c>
      <c r="C75" s="56" t="s">
        <v>134</v>
      </c>
      <c r="D75" s="40" t="s">
        <v>74</v>
      </c>
      <c r="E75" s="51">
        <v>11623337</v>
      </c>
      <c r="F75" s="51">
        <v>0</v>
      </c>
      <c r="G75" s="51">
        <f t="shared" si="34"/>
        <v>11623337</v>
      </c>
      <c r="H75" s="52"/>
      <c r="I75" s="53"/>
      <c r="J75" s="53"/>
      <c r="K75" s="52">
        <f t="shared" si="35"/>
        <v>0</v>
      </c>
      <c r="L75" s="53">
        <v>2860480.63</v>
      </c>
      <c r="M75" s="53"/>
      <c r="N75" s="53"/>
      <c r="O75" s="53">
        <f t="shared" si="30"/>
        <v>2860480.63</v>
      </c>
      <c r="P75" s="53"/>
      <c r="Q75" s="53"/>
      <c r="R75" s="53"/>
      <c r="S75" s="53">
        <f t="shared" si="31"/>
        <v>0</v>
      </c>
      <c r="T75" s="53"/>
      <c r="U75" s="53"/>
      <c r="V75" s="53"/>
      <c r="W75" s="53">
        <f t="shared" si="32"/>
        <v>0</v>
      </c>
      <c r="X75" s="54">
        <f t="shared" si="33"/>
        <v>2860480.63</v>
      </c>
      <c r="Y75" s="34"/>
    </row>
    <row r="76" spans="1:25" s="55" customFormat="1" ht="31.5" x14ac:dyDescent="0.25">
      <c r="A76" s="73">
        <v>65</v>
      </c>
      <c r="B76" s="114"/>
      <c r="C76" s="56">
        <v>14443</v>
      </c>
      <c r="D76" s="40" t="s">
        <v>135</v>
      </c>
      <c r="E76" s="51">
        <v>25428</v>
      </c>
      <c r="F76" s="51">
        <v>0</v>
      </c>
      <c r="G76" s="51">
        <f t="shared" si="34"/>
        <v>25428</v>
      </c>
      <c r="H76" s="52"/>
      <c r="I76" s="53"/>
      <c r="J76" s="53"/>
      <c r="K76" s="52">
        <f t="shared" si="35"/>
        <v>0</v>
      </c>
      <c r="L76" s="53"/>
      <c r="M76" s="53"/>
      <c r="N76" s="53"/>
      <c r="O76" s="53">
        <f t="shared" si="30"/>
        <v>0</v>
      </c>
      <c r="P76" s="53"/>
      <c r="Q76" s="53"/>
      <c r="R76" s="53"/>
      <c r="S76" s="53">
        <f t="shared" si="31"/>
        <v>0</v>
      </c>
      <c r="T76" s="53"/>
      <c r="U76" s="53"/>
      <c r="V76" s="53"/>
      <c r="W76" s="53">
        <f t="shared" si="32"/>
        <v>0</v>
      </c>
      <c r="X76" s="54">
        <f t="shared" si="33"/>
        <v>0</v>
      </c>
      <c r="Y76" s="34"/>
    </row>
    <row r="77" spans="1:25" s="55" customFormat="1" x14ac:dyDescent="0.25">
      <c r="A77" s="73">
        <v>66</v>
      </c>
      <c r="B77" s="114" t="s">
        <v>109</v>
      </c>
      <c r="C77" s="56" t="s">
        <v>136</v>
      </c>
      <c r="D77" s="40" t="s">
        <v>137</v>
      </c>
      <c r="E77" s="51">
        <v>12685317</v>
      </c>
      <c r="F77" s="51">
        <v>0</v>
      </c>
      <c r="G77" s="51">
        <f t="shared" si="34"/>
        <v>12685317</v>
      </c>
      <c r="H77" s="52"/>
      <c r="I77" s="53"/>
      <c r="J77" s="53"/>
      <c r="K77" s="52">
        <f t="shared" si="35"/>
        <v>0</v>
      </c>
      <c r="L77" s="53"/>
      <c r="M77" s="53"/>
      <c r="N77" s="53"/>
      <c r="O77" s="53">
        <f t="shared" si="30"/>
        <v>0</v>
      </c>
      <c r="P77" s="53"/>
      <c r="Q77" s="53"/>
      <c r="R77" s="53"/>
      <c r="S77" s="53">
        <f t="shared" si="31"/>
        <v>0</v>
      </c>
      <c r="T77" s="53"/>
      <c r="U77" s="53"/>
      <c r="V77" s="53"/>
      <c r="W77" s="53">
        <f t="shared" si="32"/>
        <v>0</v>
      </c>
      <c r="X77" s="54">
        <f t="shared" si="33"/>
        <v>0</v>
      </c>
      <c r="Y77" s="34"/>
    </row>
    <row r="78" spans="1:25" s="55" customFormat="1" ht="31.5" x14ac:dyDescent="0.25">
      <c r="A78" s="73">
        <v>67</v>
      </c>
      <c r="B78" s="114"/>
      <c r="C78" s="56" t="s">
        <v>138</v>
      </c>
      <c r="D78" s="40" t="s">
        <v>110</v>
      </c>
      <c r="E78" s="51">
        <v>6919246</v>
      </c>
      <c r="F78" s="51">
        <v>0</v>
      </c>
      <c r="G78" s="51">
        <f t="shared" si="34"/>
        <v>6919246</v>
      </c>
      <c r="H78" s="52"/>
      <c r="I78" s="53"/>
      <c r="J78" s="53"/>
      <c r="K78" s="52">
        <f t="shared" si="35"/>
        <v>0</v>
      </c>
      <c r="L78" s="53"/>
      <c r="M78" s="53"/>
      <c r="N78" s="53"/>
      <c r="O78" s="53">
        <f t="shared" si="30"/>
        <v>0</v>
      </c>
      <c r="P78" s="53"/>
      <c r="Q78" s="53"/>
      <c r="R78" s="53">
        <v>1603485.67</v>
      </c>
      <c r="S78" s="53">
        <f t="shared" si="31"/>
        <v>1603485.67</v>
      </c>
      <c r="T78" s="53"/>
      <c r="U78" s="53"/>
      <c r="V78" s="53"/>
      <c r="W78" s="53">
        <f t="shared" si="32"/>
        <v>0</v>
      </c>
      <c r="X78" s="54">
        <f t="shared" si="33"/>
        <v>1603485.67</v>
      </c>
      <c r="Y78" s="34"/>
    </row>
    <row r="79" spans="1:25" s="55" customFormat="1" ht="31.5" x14ac:dyDescent="0.25">
      <c r="A79" s="73">
        <v>68</v>
      </c>
      <c r="B79" s="114"/>
      <c r="C79" s="56" t="s">
        <v>139</v>
      </c>
      <c r="D79" s="40" t="s">
        <v>140</v>
      </c>
      <c r="E79" s="51">
        <f>7178738+377828</f>
        <v>7556566</v>
      </c>
      <c r="F79" s="51">
        <f>377828-377828</f>
        <v>0</v>
      </c>
      <c r="G79" s="51">
        <f t="shared" si="34"/>
        <v>7556566</v>
      </c>
      <c r="H79" s="52"/>
      <c r="I79" s="53"/>
      <c r="J79" s="53"/>
      <c r="K79" s="52">
        <f t="shared" si="35"/>
        <v>0</v>
      </c>
      <c r="L79" s="53"/>
      <c r="M79" s="53"/>
      <c r="N79" s="53"/>
      <c r="O79" s="53">
        <f t="shared" si="30"/>
        <v>0</v>
      </c>
      <c r="P79" s="53"/>
      <c r="Q79" s="53"/>
      <c r="R79" s="53"/>
      <c r="S79" s="53">
        <f t="shared" si="31"/>
        <v>0</v>
      </c>
      <c r="T79" s="53"/>
      <c r="U79" s="53"/>
      <c r="V79" s="53"/>
      <c r="W79" s="53">
        <f t="shared" si="32"/>
        <v>0</v>
      </c>
      <c r="X79" s="54">
        <f t="shared" si="33"/>
        <v>0</v>
      </c>
      <c r="Y79" s="34"/>
    </row>
    <row r="80" spans="1:25" s="55" customFormat="1" ht="31.5" x14ac:dyDescent="0.25">
      <c r="A80" s="73">
        <v>69</v>
      </c>
      <c r="B80" s="114" t="s">
        <v>101</v>
      </c>
      <c r="C80" s="56">
        <v>14504</v>
      </c>
      <c r="D80" s="40" t="s">
        <v>102</v>
      </c>
      <c r="E80" s="51">
        <v>12526475</v>
      </c>
      <c r="F80" s="51">
        <v>0</v>
      </c>
      <c r="G80" s="51">
        <f t="shared" si="34"/>
        <v>12526475</v>
      </c>
      <c r="H80" s="52"/>
      <c r="I80" s="53"/>
      <c r="J80" s="53"/>
      <c r="K80" s="52">
        <f t="shared" si="35"/>
        <v>0</v>
      </c>
      <c r="L80" s="53"/>
      <c r="M80" s="53">
        <v>10641884.6</v>
      </c>
      <c r="N80" s="53"/>
      <c r="O80" s="53">
        <f t="shared" si="30"/>
        <v>10641884.6</v>
      </c>
      <c r="P80" s="53"/>
      <c r="Q80" s="53"/>
      <c r="R80" s="53"/>
      <c r="S80" s="53">
        <f t="shared" si="31"/>
        <v>0</v>
      </c>
      <c r="T80" s="53"/>
      <c r="U80" s="53"/>
      <c r="V80" s="53"/>
      <c r="W80" s="53">
        <f t="shared" si="32"/>
        <v>0</v>
      </c>
      <c r="X80" s="54">
        <f t="shared" si="33"/>
        <v>10641884.6</v>
      </c>
      <c r="Y80" s="34"/>
    </row>
    <row r="81" spans="1:25" s="55" customFormat="1" ht="31.5" x14ac:dyDescent="0.25">
      <c r="A81" s="73">
        <v>70</v>
      </c>
      <c r="B81" s="114"/>
      <c r="C81" s="56" t="s">
        <v>141</v>
      </c>
      <c r="D81" s="40" t="s">
        <v>142</v>
      </c>
      <c r="E81" s="51">
        <v>48580854</v>
      </c>
      <c r="F81" s="51">
        <v>0</v>
      </c>
      <c r="G81" s="51">
        <f t="shared" si="34"/>
        <v>48580854</v>
      </c>
      <c r="H81" s="52"/>
      <c r="I81" s="53"/>
      <c r="J81" s="53"/>
      <c r="K81" s="52">
        <f t="shared" si="35"/>
        <v>0</v>
      </c>
      <c r="L81" s="53"/>
      <c r="M81" s="53"/>
      <c r="N81" s="53"/>
      <c r="O81" s="53">
        <f t="shared" si="30"/>
        <v>0</v>
      </c>
      <c r="P81" s="53"/>
      <c r="Q81" s="53"/>
      <c r="R81" s="53"/>
      <c r="S81" s="53">
        <f t="shared" si="31"/>
        <v>0</v>
      </c>
      <c r="T81" s="53"/>
      <c r="U81" s="53"/>
      <c r="V81" s="53"/>
      <c r="W81" s="53">
        <f t="shared" si="32"/>
        <v>0</v>
      </c>
      <c r="X81" s="54">
        <f t="shared" si="33"/>
        <v>0</v>
      </c>
      <c r="Y81" s="34"/>
    </row>
    <row r="82" spans="1:25" s="55" customFormat="1" ht="31.5" x14ac:dyDescent="0.25">
      <c r="A82" s="73">
        <v>71</v>
      </c>
      <c r="B82" s="114"/>
      <c r="C82" s="56" t="s">
        <v>143</v>
      </c>
      <c r="D82" s="40" t="s">
        <v>144</v>
      </c>
      <c r="E82" s="51">
        <v>35052</v>
      </c>
      <c r="F82" s="51">
        <v>0</v>
      </c>
      <c r="G82" s="51">
        <f t="shared" si="34"/>
        <v>35052</v>
      </c>
      <c r="H82" s="52"/>
      <c r="I82" s="53"/>
      <c r="J82" s="53"/>
      <c r="K82" s="52">
        <f t="shared" si="35"/>
        <v>0</v>
      </c>
      <c r="L82" s="53"/>
      <c r="M82" s="53"/>
      <c r="N82" s="53"/>
      <c r="O82" s="53">
        <f t="shared" si="30"/>
        <v>0</v>
      </c>
      <c r="P82" s="53"/>
      <c r="Q82" s="53"/>
      <c r="R82" s="53"/>
      <c r="S82" s="53">
        <f t="shared" si="31"/>
        <v>0</v>
      </c>
      <c r="T82" s="53"/>
      <c r="U82" s="53"/>
      <c r="V82" s="53"/>
      <c r="W82" s="53">
        <f t="shared" si="32"/>
        <v>0</v>
      </c>
      <c r="X82" s="54">
        <f t="shared" si="33"/>
        <v>0</v>
      </c>
      <c r="Y82" s="34"/>
    </row>
    <row r="83" spans="1:25" s="55" customFormat="1" ht="31.5" x14ac:dyDescent="0.25">
      <c r="A83" s="73">
        <v>72</v>
      </c>
      <c r="B83" s="56" t="s">
        <v>145</v>
      </c>
      <c r="C83" s="56" t="s">
        <v>146</v>
      </c>
      <c r="D83" s="40" t="s">
        <v>147</v>
      </c>
      <c r="E83" s="51">
        <v>5667180</v>
      </c>
      <c r="F83" s="51">
        <v>0</v>
      </c>
      <c r="G83" s="51">
        <f t="shared" si="34"/>
        <v>5667180</v>
      </c>
      <c r="H83" s="52"/>
      <c r="I83" s="53"/>
      <c r="J83" s="53"/>
      <c r="K83" s="52">
        <f t="shared" si="35"/>
        <v>0</v>
      </c>
      <c r="L83" s="53"/>
      <c r="M83" s="53"/>
      <c r="N83" s="53"/>
      <c r="O83" s="53">
        <f t="shared" si="30"/>
        <v>0</v>
      </c>
      <c r="P83" s="53"/>
      <c r="Q83" s="53"/>
      <c r="R83" s="53"/>
      <c r="S83" s="53">
        <f t="shared" si="31"/>
        <v>0</v>
      </c>
      <c r="T83" s="53"/>
      <c r="U83" s="53"/>
      <c r="V83" s="53"/>
      <c r="W83" s="53">
        <f t="shared" si="32"/>
        <v>0</v>
      </c>
      <c r="X83" s="54">
        <f t="shared" si="33"/>
        <v>0</v>
      </c>
      <c r="Y83" s="34"/>
    </row>
    <row r="84" spans="1:25" s="55" customFormat="1" x14ac:dyDescent="0.25">
      <c r="A84" s="73">
        <v>73</v>
      </c>
      <c r="B84" s="114" t="s">
        <v>105</v>
      </c>
      <c r="C84" s="56" t="s">
        <v>148</v>
      </c>
      <c r="D84" s="40" t="s">
        <v>149</v>
      </c>
      <c r="E84" s="51">
        <v>17259757</v>
      </c>
      <c r="F84" s="51">
        <v>0</v>
      </c>
      <c r="G84" s="51">
        <f t="shared" si="34"/>
        <v>17259757</v>
      </c>
      <c r="H84" s="52"/>
      <c r="I84" s="53"/>
      <c r="J84" s="53"/>
      <c r="K84" s="52">
        <f t="shared" si="35"/>
        <v>0</v>
      </c>
      <c r="L84" s="53"/>
      <c r="M84" s="53"/>
      <c r="N84" s="53"/>
      <c r="O84" s="53">
        <f t="shared" si="30"/>
        <v>0</v>
      </c>
      <c r="P84" s="53"/>
      <c r="Q84" s="53"/>
      <c r="R84" s="53"/>
      <c r="S84" s="53">
        <f t="shared" si="31"/>
        <v>0</v>
      </c>
      <c r="T84" s="53"/>
      <c r="U84" s="53"/>
      <c r="V84" s="53"/>
      <c r="W84" s="53">
        <f t="shared" si="32"/>
        <v>0</v>
      </c>
      <c r="X84" s="54">
        <f t="shared" si="33"/>
        <v>0</v>
      </c>
      <c r="Y84" s="34"/>
    </row>
    <row r="85" spans="1:25" s="55" customFormat="1" ht="31.5" x14ac:dyDescent="0.25">
      <c r="A85" s="73">
        <v>74</v>
      </c>
      <c r="B85" s="114"/>
      <c r="C85" s="56">
        <v>14669</v>
      </c>
      <c r="D85" s="40" t="s">
        <v>106</v>
      </c>
      <c r="E85" s="51">
        <v>26322110</v>
      </c>
      <c r="F85" s="51">
        <v>0</v>
      </c>
      <c r="G85" s="51">
        <f t="shared" si="34"/>
        <v>26322110</v>
      </c>
      <c r="H85" s="52"/>
      <c r="I85" s="53"/>
      <c r="J85" s="53"/>
      <c r="K85" s="52">
        <f t="shared" si="35"/>
        <v>0</v>
      </c>
      <c r="L85" s="53"/>
      <c r="M85" s="53"/>
      <c r="N85" s="53"/>
      <c r="O85" s="53">
        <f t="shared" si="30"/>
        <v>0</v>
      </c>
      <c r="P85" s="53"/>
      <c r="Q85" s="53"/>
      <c r="R85" s="53"/>
      <c r="S85" s="53">
        <f t="shared" si="31"/>
        <v>0</v>
      </c>
      <c r="T85" s="53"/>
      <c r="U85" s="53"/>
      <c r="V85" s="53"/>
      <c r="W85" s="53">
        <f t="shared" si="32"/>
        <v>0</v>
      </c>
      <c r="X85" s="54">
        <f t="shared" si="33"/>
        <v>0</v>
      </c>
      <c r="Y85" s="34"/>
    </row>
    <row r="86" spans="1:25" s="55" customFormat="1" ht="31.5" x14ac:dyDescent="0.25">
      <c r="A86" s="73">
        <v>75</v>
      </c>
      <c r="B86" s="114" t="s">
        <v>26</v>
      </c>
      <c r="C86" s="56" t="s">
        <v>150</v>
      </c>
      <c r="D86" s="40" t="s">
        <v>151</v>
      </c>
      <c r="E86" s="51">
        <v>12149521</v>
      </c>
      <c r="F86" s="51">
        <v>0</v>
      </c>
      <c r="G86" s="51">
        <f t="shared" si="34"/>
        <v>12149521</v>
      </c>
      <c r="H86" s="52"/>
      <c r="I86" s="53"/>
      <c r="J86" s="53"/>
      <c r="K86" s="52">
        <f t="shared" si="35"/>
        <v>0</v>
      </c>
      <c r="L86" s="53"/>
      <c r="M86" s="53"/>
      <c r="N86" s="53"/>
      <c r="O86" s="53">
        <f t="shared" si="30"/>
        <v>0</v>
      </c>
      <c r="P86" s="53"/>
      <c r="Q86" s="53">
        <v>2186314.71</v>
      </c>
      <c r="R86" s="53"/>
      <c r="S86" s="53">
        <f t="shared" si="31"/>
        <v>2186314.71</v>
      </c>
      <c r="T86" s="53"/>
      <c r="U86" s="53"/>
      <c r="V86" s="53"/>
      <c r="W86" s="53">
        <f t="shared" si="32"/>
        <v>0</v>
      </c>
      <c r="X86" s="54">
        <f t="shared" si="33"/>
        <v>2186314.71</v>
      </c>
      <c r="Y86" s="34"/>
    </row>
    <row r="87" spans="1:25" s="55" customFormat="1" x14ac:dyDescent="0.25">
      <c r="A87" s="73">
        <v>76</v>
      </c>
      <c r="B87" s="114"/>
      <c r="C87" s="56" t="s">
        <v>152</v>
      </c>
      <c r="D87" s="40" t="s">
        <v>153</v>
      </c>
      <c r="E87" s="51">
        <v>171778</v>
      </c>
      <c r="F87" s="51">
        <v>0</v>
      </c>
      <c r="G87" s="51">
        <f t="shared" si="34"/>
        <v>171778</v>
      </c>
      <c r="H87" s="52"/>
      <c r="I87" s="53"/>
      <c r="J87" s="53"/>
      <c r="K87" s="52">
        <f t="shared" si="35"/>
        <v>0</v>
      </c>
      <c r="L87" s="53"/>
      <c r="M87" s="53"/>
      <c r="N87" s="53"/>
      <c r="O87" s="53">
        <f t="shared" si="30"/>
        <v>0</v>
      </c>
      <c r="P87" s="53"/>
      <c r="Q87" s="53"/>
      <c r="R87" s="53"/>
      <c r="S87" s="53">
        <f t="shared" si="31"/>
        <v>0</v>
      </c>
      <c r="T87" s="53"/>
      <c r="U87" s="53"/>
      <c r="V87" s="53"/>
      <c r="W87" s="53">
        <f t="shared" si="32"/>
        <v>0</v>
      </c>
      <c r="X87" s="54">
        <f t="shared" si="33"/>
        <v>0</v>
      </c>
      <c r="Y87" s="34"/>
    </row>
    <row r="88" spans="1:25" s="55" customFormat="1" ht="31.5" x14ac:dyDescent="0.25">
      <c r="A88" s="73">
        <v>77</v>
      </c>
      <c r="B88" s="114" t="s">
        <v>90</v>
      </c>
      <c r="C88" s="56" t="s">
        <v>154</v>
      </c>
      <c r="D88" s="40" t="s">
        <v>155</v>
      </c>
      <c r="E88" s="51">
        <v>1648243</v>
      </c>
      <c r="F88" s="51">
        <v>0</v>
      </c>
      <c r="G88" s="51">
        <f t="shared" si="34"/>
        <v>1648243</v>
      </c>
      <c r="H88" s="52"/>
      <c r="I88" s="53"/>
      <c r="J88" s="53"/>
      <c r="K88" s="52">
        <f t="shared" si="35"/>
        <v>0</v>
      </c>
      <c r="L88" s="53"/>
      <c r="M88" s="53"/>
      <c r="N88" s="53"/>
      <c r="O88" s="53">
        <f t="shared" si="30"/>
        <v>0</v>
      </c>
      <c r="P88" s="53"/>
      <c r="Q88" s="53"/>
      <c r="R88" s="53"/>
      <c r="S88" s="53">
        <f t="shared" si="31"/>
        <v>0</v>
      </c>
      <c r="T88" s="53"/>
      <c r="U88" s="53"/>
      <c r="V88" s="53"/>
      <c r="W88" s="53">
        <f t="shared" si="32"/>
        <v>0</v>
      </c>
      <c r="X88" s="54">
        <f t="shared" si="33"/>
        <v>0</v>
      </c>
      <c r="Y88" s="34"/>
    </row>
    <row r="89" spans="1:25" s="55" customFormat="1" ht="31.5" x14ac:dyDescent="0.25">
      <c r="A89" s="73">
        <v>78</v>
      </c>
      <c r="B89" s="114"/>
      <c r="C89" s="56" t="s">
        <v>156</v>
      </c>
      <c r="D89" s="40" t="s">
        <v>157</v>
      </c>
      <c r="E89" s="51">
        <v>8110242</v>
      </c>
      <c r="F89" s="51">
        <v>0</v>
      </c>
      <c r="G89" s="51">
        <f t="shared" si="34"/>
        <v>8110242</v>
      </c>
      <c r="H89" s="52"/>
      <c r="I89" s="53"/>
      <c r="J89" s="53"/>
      <c r="K89" s="52">
        <f t="shared" si="35"/>
        <v>0</v>
      </c>
      <c r="L89" s="53"/>
      <c r="M89" s="53"/>
      <c r="N89" s="53"/>
      <c r="O89" s="53">
        <f t="shared" si="30"/>
        <v>0</v>
      </c>
      <c r="P89" s="53"/>
      <c r="Q89" s="53"/>
      <c r="R89" s="53"/>
      <c r="S89" s="53">
        <f t="shared" si="31"/>
        <v>0</v>
      </c>
      <c r="T89" s="53"/>
      <c r="U89" s="53"/>
      <c r="V89" s="53"/>
      <c r="W89" s="53">
        <f t="shared" si="32"/>
        <v>0</v>
      </c>
      <c r="X89" s="54">
        <f t="shared" si="33"/>
        <v>0</v>
      </c>
      <c r="Y89" s="34"/>
    </row>
    <row r="90" spans="1:25" s="55" customFormat="1" ht="31.5" x14ac:dyDescent="0.25">
      <c r="A90" s="73">
        <v>79</v>
      </c>
      <c r="B90" s="114" t="s">
        <v>95</v>
      </c>
      <c r="C90" s="56" t="s">
        <v>158</v>
      </c>
      <c r="D90" s="40" t="s">
        <v>159</v>
      </c>
      <c r="E90" s="51">
        <v>3885</v>
      </c>
      <c r="F90" s="51">
        <v>0</v>
      </c>
      <c r="G90" s="51">
        <f t="shared" si="34"/>
        <v>3885</v>
      </c>
      <c r="H90" s="52"/>
      <c r="I90" s="53"/>
      <c r="J90" s="53"/>
      <c r="K90" s="52">
        <f t="shared" si="35"/>
        <v>0</v>
      </c>
      <c r="L90" s="53"/>
      <c r="M90" s="53"/>
      <c r="N90" s="53"/>
      <c r="O90" s="53">
        <f t="shared" si="30"/>
        <v>0</v>
      </c>
      <c r="P90" s="53"/>
      <c r="Q90" s="53"/>
      <c r="R90" s="53"/>
      <c r="S90" s="53">
        <f t="shared" si="31"/>
        <v>0</v>
      </c>
      <c r="T90" s="53"/>
      <c r="U90" s="53"/>
      <c r="V90" s="53"/>
      <c r="W90" s="53">
        <f t="shared" si="32"/>
        <v>0</v>
      </c>
      <c r="X90" s="54">
        <f t="shared" si="33"/>
        <v>0</v>
      </c>
      <c r="Y90" s="34"/>
    </row>
    <row r="91" spans="1:25" s="55" customFormat="1" x14ac:dyDescent="0.25">
      <c r="A91" s="73">
        <v>80</v>
      </c>
      <c r="B91" s="114"/>
      <c r="C91" s="56" t="s">
        <v>160</v>
      </c>
      <c r="D91" s="40" t="s">
        <v>161</v>
      </c>
      <c r="E91" s="51">
        <v>15258797</v>
      </c>
      <c r="F91" s="51">
        <v>0</v>
      </c>
      <c r="G91" s="51">
        <f t="shared" si="34"/>
        <v>15258797</v>
      </c>
      <c r="H91" s="52"/>
      <c r="I91" s="53"/>
      <c r="J91" s="53">
        <v>13258764.73</v>
      </c>
      <c r="K91" s="52">
        <f t="shared" si="35"/>
        <v>13258764.73</v>
      </c>
      <c r="L91" s="53"/>
      <c r="M91" s="53"/>
      <c r="N91" s="53"/>
      <c r="O91" s="53">
        <f t="shared" si="30"/>
        <v>0</v>
      </c>
      <c r="P91" s="53"/>
      <c r="Q91" s="53"/>
      <c r="R91" s="53"/>
      <c r="S91" s="53">
        <f t="shared" si="31"/>
        <v>0</v>
      </c>
      <c r="T91" s="53"/>
      <c r="U91" s="53"/>
      <c r="V91" s="53"/>
      <c r="W91" s="53">
        <f t="shared" si="32"/>
        <v>0</v>
      </c>
      <c r="X91" s="54">
        <f t="shared" si="33"/>
        <v>13258764.73</v>
      </c>
      <c r="Y91" s="34"/>
    </row>
    <row r="92" spans="1:25" s="55" customFormat="1" ht="31.5" x14ac:dyDescent="0.25">
      <c r="A92" s="73">
        <v>81</v>
      </c>
      <c r="B92" s="114"/>
      <c r="C92" s="56">
        <v>14551</v>
      </c>
      <c r="D92" s="40" t="s">
        <v>162</v>
      </c>
      <c r="E92" s="51">
        <v>65177427</v>
      </c>
      <c r="F92" s="51">
        <v>-60398993.240000002</v>
      </c>
      <c r="G92" s="51">
        <f t="shared" si="34"/>
        <v>4778433.7599999979</v>
      </c>
      <c r="H92" s="52"/>
      <c r="I92" s="53"/>
      <c r="J92" s="53"/>
      <c r="K92" s="52">
        <f t="shared" si="35"/>
        <v>0</v>
      </c>
      <c r="L92" s="53"/>
      <c r="M92" s="53"/>
      <c r="N92" s="53"/>
      <c r="O92" s="53">
        <f t="shared" si="30"/>
        <v>0</v>
      </c>
      <c r="P92" s="53"/>
      <c r="Q92" s="53"/>
      <c r="R92" s="53"/>
      <c r="S92" s="53">
        <f t="shared" si="31"/>
        <v>0</v>
      </c>
      <c r="T92" s="53"/>
      <c r="U92" s="53"/>
      <c r="V92" s="53"/>
      <c r="W92" s="53">
        <f t="shared" si="32"/>
        <v>0</v>
      </c>
      <c r="X92" s="54">
        <f t="shared" si="33"/>
        <v>0</v>
      </c>
      <c r="Y92" s="34"/>
    </row>
    <row r="93" spans="1:25" s="55" customFormat="1" ht="31.5" x14ac:dyDescent="0.25">
      <c r="A93" s="73">
        <v>82</v>
      </c>
      <c r="B93" s="114"/>
      <c r="C93" s="56" t="s">
        <v>163</v>
      </c>
      <c r="D93" s="40" t="s">
        <v>164</v>
      </c>
      <c r="E93" s="51">
        <v>6012455</v>
      </c>
      <c r="F93" s="51">
        <v>0</v>
      </c>
      <c r="G93" s="51">
        <f t="shared" si="34"/>
        <v>6012455</v>
      </c>
      <c r="H93" s="52"/>
      <c r="I93" s="53"/>
      <c r="J93" s="53"/>
      <c r="K93" s="52">
        <f t="shared" si="35"/>
        <v>0</v>
      </c>
      <c r="L93" s="53"/>
      <c r="M93" s="53"/>
      <c r="N93" s="53"/>
      <c r="O93" s="53">
        <f t="shared" si="30"/>
        <v>0</v>
      </c>
      <c r="P93" s="53"/>
      <c r="Q93" s="53"/>
      <c r="R93" s="53"/>
      <c r="S93" s="53">
        <f t="shared" si="31"/>
        <v>0</v>
      </c>
      <c r="T93" s="53"/>
      <c r="U93" s="53"/>
      <c r="V93" s="53"/>
      <c r="W93" s="53">
        <f t="shared" si="32"/>
        <v>0</v>
      </c>
      <c r="X93" s="54">
        <f t="shared" si="33"/>
        <v>0</v>
      </c>
      <c r="Y93" s="34"/>
    </row>
    <row r="94" spans="1:25" s="55" customFormat="1" ht="28.5" customHeight="1" x14ac:dyDescent="0.25">
      <c r="A94" s="73">
        <v>83</v>
      </c>
      <c r="B94" s="114"/>
      <c r="C94" s="56">
        <v>14535</v>
      </c>
      <c r="D94" s="40" t="s">
        <v>165</v>
      </c>
      <c r="E94" s="51">
        <v>12013330</v>
      </c>
      <c r="F94" s="51">
        <v>0</v>
      </c>
      <c r="G94" s="51">
        <f t="shared" si="34"/>
        <v>12013330</v>
      </c>
      <c r="H94" s="52"/>
      <c r="I94" s="53"/>
      <c r="J94" s="53">
        <v>12013330</v>
      </c>
      <c r="K94" s="52">
        <f t="shared" si="35"/>
        <v>12013330</v>
      </c>
      <c r="L94" s="53"/>
      <c r="M94" s="53"/>
      <c r="N94" s="53"/>
      <c r="O94" s="53">
        <f t="shared" si="30"/>
        <v>0</v>
      </c>
      <c r="P94" s="53"/>
      <c r="Q94" s="53"/>
      <c r="R94" s="53"/>
      <c r="S94" s="53">
        <f t="shared" si="31"/>
        <v>0</v>
      </c>
      <c r="T94" s="53"/>
      <c r="U94" s="53"/>
      <c r="V94" s="53"/>
      <c r="W94" s="53">
        <f t="shared" si="32"/>
        <v>0</v>
      </c>
      <c r="X94" s="54">
        <f t="shared" si="33"/>
        <v>12013330</v>
      </c>
      <c r="Y94" s="34"/>
    </row>
    <row r="95" spans="1:25" s="55" customFormat="1" ht="31.5" x14ac:dyDescent="0.25">
      <c r="A95" s="73">
        <v>84</v>
      </c>
      <c r="B95" s="114"/>
      <c r="C95" s="56">
        <v>14629</v>
      </c>
      <c r="D95" s="40" t="s">
        <v>166</v>
      </c>
      <c r="E95" s="51">
        <v>16651967</v>
      </c>
      <c r="F95" s="51">
        <v>0</v>
      </c>
      <c r="G95" s="51">
        <f t="shared" si="34"/>
        <v>16651967</v>
      </c>
      <c r="H95" s="52"/>
      <c r="I95" s="53"/>
      <c r="J95" s="53"/>
      <c r="K95" s="52">
        <f t="shared" si="35"/>
        <v>0</v>
      </c>
      <c r="L95" s="53"/>
      <c r="M95" s="53"/>
      <c r="N95" s="53"/>
      <c r="O95" s="53">
        <f t="shared" si="30"/>
        <v>0</v>
      </c>
      <c r="P95" s="53"/>
      <c r="Q95" s="53"/>
      <c r="R95" s="53"/>
      <c r="S95" s="53">
        <f t="shared" si="31"/>
        <v>0</v>
      </c>
      <c r="T95" s="53"/>
      <c r="U95" s="53"/>
      <c r="V95" s="53"/>
      <c r="W95" s="53">
        <f t="shared" si="32"/>
        <v>0</v>
      </c>
      <c r="X95" s="54">
        <f t="shared" si="33"/>
        <v>0</v>
      </c>
      <c r="Y95" s="34"/>
    </row>
    <row r="96" spans="1:25" s="55" customFormat="1" ht="63" x14ac:dyDescent="0.25">
      <c r="A96" s="73">
        <v>85</v>
      </c>
      <c r="B96" s="114"/>
      <c r="C96" s="56">
        <v>16653</v>
      </c>
      <c r="D96" s="40" t="s">
        <v>167</v>
      </c>
      <c r="E96" s="51">
        <v>5430074</v>
      </c>
      <c r="F96" s="51">
        <v>0</v>
      </c>
      <c r="G96" s="51">
        <f t="shared" si="34"/>
        <v>5430074</v>
      </c>
      <c r="H96" s="52"/>
      <c r="I96" s="53"/>
      <c r="J96" s="53"/>
      <c r="K96" s="52">
        <f t="shared" si="35"/>
        <v>0</v>
      </c>
      <c r="L96" s="53"/>
      <c r="M96" s="53"/>
      <c r="N96" s="53"/>
      <c r="O96" s="53">
        <f t="shared" si="30"/>
        <v>0</v>
      </c>
      <c r="P96" s="53"/>
      <c r="Q96" s="53"/>
      <c r="R96" s="53"/>
      <c r="S96" s="53">
        <f t="shared" si="31"/>
        <v>0</v>
      </c>
      <c r="T96" s="53"/>
      <c r="U96" s="53"/>
      <c r="V96" s="53"/>
      <c r="W96" s="53">
        <f t="shared" si="32"/>
        <v>0</v>
      </c>
      <c r="X96" s="54">
        <f t="shared" si="33"/>
        <v>0</v>
      </c>
      <c r="Y96" s="34"/>
    </row>
    <row r="97" spans="1:25" s="55" customFormat="1" ht="31.5" x14ac:dyDescent="0.25">
      <c r="A97" s="73">
        <v>86</v>
      </c>
      <c r="B97" s="114"/>
      <c r="C97" s="56">
        <v>16764</v>
      </c>
      <c r="D97" s="40" t="s">
        <v>168</v>
      </c>
      <c r="E97" s="51">
        <v>81158684</v>
      </c>
      <c r="F97" s="51">
        <v>-72000000</v>
      </c>
      <c r="G97" s="51">
        <f t="shared" si="34"/>
        <v>9158684</v>
      </c>
      <c r="H97" s="52"/>
      <c r="I97" s="53"/>
      <c r="J97" s="53"/>
      <c r="K97" s="52">
        <f t="shared" si="35"/>
        <v>0</v>
      </c>
      <c r="L97" s="53"/>
      <c r="M97" s="53"/>
      <c r="N97" s="53"/>
      <c r="O97" s="53">
        <f t="shared" si="30"/>
        <v>0</v>
      </c>
      <c r="P97" s="53"/>
      <c r="Q97" s="53"/>
      <c r="R97" s="53"/>
      <c r="S97" s="53">
        <f t="shared" si="31"/>
        <v>0</v>
      </c>
      <c r="T97" s="53"/>
      <c r="U97" s="53"/>
      <c r="V97" s="53"/>
      <c r="W97" s="53">
        <f t="shared" si="32"/>
        <v>0</v>
      </c>
      <c r="X97" s="54">
        <f t="shared" si="33"/>
        <v>0</v>
      </c>
      <c r="Y97" s="34"/>
    </row>
    <row r="98" spans="1:25" s="55" customFormat="1" x14ac:dyDescent="0.25">
      <c r="A98" s="73">
        <v>87</v>
      </c>
      <c r="B98" s="114" t="s">
        <v>80</v>
      </c>
      <c r="C98" s="56" t="s">
        <v>169</v>
      </c>
      <c r="D98" s="40" t="s">
        <v>170</v>
      </c>
      <c r="E98" s="51">
        <v>9802482</v>
      </c>
      <c r="F98" s="51">
        <v>0</v>
      </c>
      <c r="G98" s="51">
        <f t="shared" si="34"/>
        <v>9802482</v>
      </c>
      <c r="H98" s="52"/>
      <c r="I98" s="53"/>
      <c r="J98" s="53"/>
      <c r="K98" s="52">
        <f t="shared" si="35"/>
        <v>0</v>
      </c>
      <c r="L98" s="53"/>
      <c r="M98" s="53"/>
      <c r="N98" s="53"/>
      <c r="O98" s="53">
        <f t="shared" si="30"/>
        <v>0</v>
      </c>
      <c r="P98" s="53"/>
      <c r="Q98" s="53"/>
      <c r="R98" s="53"/>
      <c r="S98" s="53">
        <f t="shared" si="31"/>
        <v>0</v>
      </c>
      <c r="T98" s="53"/>
      <c r="U98" s="53"/>
      <c r="V98" s="53"/>
      <c r="W98" s="53">
        <f t="shared" si="32"/>
        <v>0</v>
      </c>
      <c r="X98" s="54">
        <f t="shared" si="33"/>
        <v>0</v>
      </c>
      <c r="Y98" s="34"/>
    </row>
    <row r="99" spans="1:25" s="55" customFormat="1" ht="31.5" x14ac:dyDescent="0.25">
      <c r="A99" s="73">
        <v>88</v>
      </c>
      <c r="B99" s="114"/>
      <c r="C99" s="56">
        <v>14505</v>
      </c>
      <c r="D99" s="40" t="s">
        <v>171</v>
      </c>
      <c r="E99" s="51">
        <v>19227958</v>
      </c>
      <c r="F99" s="51">
        <v>0</v>
      </c>
      <c r="G99" s="51">
        <f t="shared" si="34"/>
        <v>19227958</v>
      </c>
      <c r="H99" s="52"/>
      <c r="I99" s="53"/>
      <c r="J99" s="53"/>
      <c r="K99" s="52">
        <f t="shared" si="35"/>
        <v>0</v>
      </c>
      <c r="L99" s="53"/>
      <c r="M99" s="53">
        <v>13654834.720000001</v>
      </c>
      <c r="N99" s="53"/>
      <c r="O99" s="53">
        <f t="shared" si="30"/>
        <v>13654834.720000001</v>
      </c>
      <c r="P99" s="53"/>
      <c r="Q99" s="53"/>
      <c r="R99" s="53"/>
      <c r="S99" s="53">
        <f t="shared" si="31"/>
        <v>0</v>
      </c>
      <c r="T99" s="53"/>
      <c r="U99" s="53"/>
      <c r="V99" s="53"/>
      <c r="W99" s="53">
        <f t="shared" si="32"/>
        <v>0</v>
      </c>
      <c r="X99" s="54">
        <f t="shared" si="33"/>
        <v>13654834.720000001</v>
      </c>
      <c r="Y99" s="34"/>
    </row>
    <row r="100" spans="1:25" s="55" customFormat="1" ht="31.5" x14ac:dyDescent="0.25">
      <c r="A100" s="73">
        <v>89</v>
      </c>
      <c r="B100" s="114"/>
      <c r="C100" s="56" t="s">
        <v>172</v>
      </c>
      <c r="D100" s="40" t="s">
        <v>173</v>
      </c>
      <c r="E100" s="51">
        <v>96690</v>
      </c>
      <c r="F100" s="51">
        <v>0</v>
      </c>
      <c r="G100" s="51">
        <f t="shared" si="34"/>
        <v>96690</v>
      </c>
      <c r="H100" s="52"/>
      <c r="I100" s="53"/>
      <c r="J100" s="53"/>
      <c r="K100" s="52">
        <f t="shared" si="35"/>
        <v>0</v>
      </c>
      <c r="L100" s="53"/>
      <c r="M100" s="53"/>
      <c r="N100" s="53"/>
      <c r="O100" s="53">
        <f t="shared" si="30"/>
        <v>0</v>
      </c>
      <c r="P100" s="53"/>
      <c r="Q100" s="53"/>
      <c r="R100" s="53"/>
      <c r="S100" s="53">
        <f t="shared" si="31"/>
        <v>0</v>
      </c>
      <c r="T100" s="53"/>
      <c r="U100" s="53"/>
      <c r="V100" s="53"/>
      <c r="W100" s="53">
        <f t="shared" si="32"/>
        <v>0</v>
      </c>
      <c r="X100" s="54">
        <f t="shared" si="33"/>
        <v>0</v>
      </c>
      <c r="Y100" s="34"/>
    </row>
    <row r="101" spans="1:25" s="55" customFormat="1" ht="31.5" x14ac:dyDescent="0.25">
      <c r="A101" s="73">
        <v>90</v>
      </c>
      <c r="B101" s="114"/>
      <c r="C101" s="56">
        <v>14529</v>
      </c>
      <c r="D101" s="40" t="s">
        <v>174</v>
      </c>
      <c r="E101" s="51">
        <v>5343506</v>
      </c>
      <c r="F101" s="51">
        <v>0</v>
      </c>
      <c r="G101" s="51">
        <f t="shared" si="34"/>
        <v>5343506</v>
      </c>
      <c r="H101" s="52"/>
      <c r="I101" s="53"/>
      <c r="J101" s="53"/>
      <c r="K101" s="52">
        <f t="shared" si="35"/>
        <v>0</v>
      </c>
      <c r="L101" s="53"/>
      <c r="M101" s="53"/>
      <c r="N101" s="53"/>
      <c r="O101" s="53">
        <f t="shared" si="30"/>
        <v>0</v>
      </c>
      <c r="P101" s="53"/>
      <c r="Q101" s="53"/>
      <c r="R101" s="53"/>
      <c r="S101" s="53">
        <f t="shared" si="31"/>
        <v>0</v>
      </c>
      <c r="T101" s="53"/>
      <c r="U101" s="53"/>
      <c r="V101" s="53"/>
      <c r="W101" s="53">
        <f t="shared" si="32"/>
        <v>0</v>
      </c>
      <c r="X101" s="54">
        <f t="shared" si="33"/>
        <v>0</v>
      </c>
      <c r="Y101" s="34"/>
    </row>
    <row r="102" spans="1:25" s="55" customFormat="1" x14ac:dyDescent="0.25">
      <c r="A102" s="73">
        <v>91</v>
      </c>
      <c r="B102" s="114"/>
      <c r="C102" s="56" t="s">
        <v>175</v>
      </c>
      <c r="D102" s="40" t="s">
        <v>176</v>
      </c>
      <c r="E102" s="51">
        <v>17309473</v>
      </c>
      <c r="F102" s="51">
        <v>0</v>
      </c>
      <c r="G102" s="51">
        <f t="shared" si="34"/>
        <v>17309473</v>
      </c>
      <c r="H102" s="52"/>
      <c r="I102" s="53"/>
      <c r="J102" s="53"/>
      <c r="K102" s="52">
        <f t="shared" si="35"/>
        <v>0</v>
      </c>
      <c r="L102" s="53"/>
      <c r="M102" s="53"/>
      <c r="N102" s="53"/>
      <c r="O102" s="53">
        <f t="shared" si="30"/>
        <v>0</v>
      </c>
      <c r="P102" s="53">
        <v>1397786.69</v>
      </c>
      <c r="Q102" s="53"/>
      <c r="R102" s="53"/>
      <c r="S102" s="53">
        <f t="shared" si="31"/>
        <v>1397786.69</v>
      </c>
      <c r="T102" s="53"/>
      <c r="U102" s="53"/>
      <c r="V102" s="53"/>
      <c r="W102" s="53">
        <f t="shared" si="32"/>
        <v>0</v>
      </c>
      <c r="X102" s="54">
        <f t="shared" si="33"/>
        <v>1397786.69</v>
      </c>
      <c r="Y102" s="34"/>
    </row>
    <row r="103" spans="1:25" s="55" customFormat="1" ht="31.5" x14ac:dyDescent="0.25">
      <c r="A103" s="73">
        <v>92</v>
      </c>
      <c r="B103" s="114"/>
      <c r="C103" s="56" t="s">
        <v>177</v>
      </c>
      <c r="D103" s="40" t="s">
        <v>178</v>
      </c>
      <c r="E103" s="51">
        <v>17258844</v>
      </c>
      <c r="F103" s="51">
        <v>-17258844</v>
      </c>
      <c r="G103" s="51">
        <f t="shared" si="34"/>
        <v>0</v>
      </c>
      <c r="H103" s="52"/>
      <c r="I103" s="53"/>
      <c r="J103" s="53"/>
      <c r="K103" s="52">
        <f t="shared" si="35"/>
        <v>0</v>
      </c>
      <c r="L103" s="53"/>
      <c r="M103" s="53"/>
      <c r="N103" s="53"/>
      <c r="O103" s="53">
        <f t="shared" si="30"/>
        <v>0</v>
      </c>
      <c r="P103" s="53"/>
      <c r="Q103" s="53"/>
      <c r="R103" s="53"/>
      <c r="S103" s="53">
        <f t="shared" si="31"/>
        <v>0</v>
      </c>
      <c r="T103" s="53"/>
      <c r="U103" s="53"/>
      <c r="V103" s="53"/>
      <c r="W103" s="53">
        <f t="shared" si="32"/>
        <v>0</v>
      </c>
      <c r="X103" s="54">
        <f t="shared" si="33"/>
        <v>0</v>
      </c>
      <c r="Y103" s="34"/>
    </row>
    <row r="104" spans="1:25" s="55" customFormat="1" ht="31.5" x14ac:dyDescent="0.25">
      <c r="A104" s="73">
        <v>93</v>
      </c>
      <c r="B104" s="114"/>
      <c r="C104" s="56" t="s">
        <v>179</v>
      </c>
      <c r="D104" s="40" t="s">
        <v>82</v>
      </c>
      <c r="E104" s="51">
        <v>2010178</v>
      </c>
      <c r="F104" s="51">
        <v>0</v>
      </c>
      <c r="G104" s="51">
        <f t="shared" si="34"/>
        <v>2010178</v>
      </c>
      <c r="H104" s="52"/>
      <c r="I104" s="53"/>
      <c r="J104" s="53"/>
      <c r="K104" s="52">
        <f t="shared" si="35"/>
        <v>0</v>
      </c>
      <c r="L104" s="53"/>
      <c r="M104" s="53"/>
      <c r="N104" s="53"/>
      <c r="O104" s="53">
        <f t="shared" si="30"/>
        <v>0</v>
      </c>
      <c r="P104" s="53"/>
      <c r="Q104" s="53"/>
      <c r="R104" s="53"/>
      <c r="S104" s="53">
        <f t="shared" si="31"/>
        <v>0</v>
      </c>
      <c r="T104" s="53"/>
      <c r="U104" s="53"/>
      <c r="V104" s="53"/>
      <c r="W104" s="53">
        <f t="shared" si="32"/>
        <v>0</v>
      </c>
      <c r="X104" s="54">
        <f t="shared" si="33"/>
        <v>0</v>
      </c>
      <c r="Y104" s="34"/>
    </row>
    <row r="105" spans="1:25" s="55" customFormat="1" ht="31.5" x14ac:dyDescent="0.25">
      <c r="A105" s="73">
        <v>94</v>
      </c>
      <c r="B105" s="114" t="s">
        <v>93</v>
      </c>
      <c r="C105" s="56">
        <v>14479</v>
      </c>
      <c r="D105" s="40" t="s">
        <v>180</v>
      </c>
      <c r="E105" s="51">
        <v>5789605</v>
      </c>
      <c r="F105" s="51">
        <v>-5789505</v>
      </c>
      <c r="G105" s="51">
        <f t="shared" si="34"/>
        <v>100</v>
      </c>
      <c r="H105" s="52"/>
      <c r="I105" s="53"/>
      <c r="J105" s="53"/>
      <c r="K105" s="52">
        <f t="shared" si="35"/>
        <v>0</v>
      </c>
      <c r="L105" s="53"/>
      <c r="M105" s="53"/>
      <c r="N105" s="53"/>
      <c r="O105" s="53">
        <f t="shared" si="30"/>
        <v>0</v>
      </c>
      <c r="P105" s="53"/>
      <c r="Q105" s="53"/>
      <c r="R105" s="53"/>
      <c r="S105" s="53">
        <f t="shared" si="31"/>
        <v>0</v>
      </c>
      <c r="T105" s="53"/>
      <c r="U105" s="53"/>
      <c r="V105" s="53"/>
      <c r="W105" s="53">
        <f t="shared" si="32"/>
        <v>0</v>
      </c>
      <c r="X105" s="54">
        <f t="shared" si="33"/>
        <v>0</v>
      </c>
      <c r="Y105" s="34"/>
    </row>
    <row r="106" spans="1:25" s="55" customFormat="1" ht="31.5" x14ac:dyDescent="0.25">
      <c r="A106" s="73">
        <v>95</v>
      </c>
      <c r="B106" s="114"/>
      <c r="C106" s="56" t="s">
        <v>181</v>
      </c>
      <c r="D106" s="40" t="s">
        <v>182</v>
      </c>
      <c r="E106" s="51">
        <v>1386076</v>
      </c>
      <c r="F106" s="51">
        <v>0</v>
      </c>
      <c r="G106" s="51">
        <f t="shared" si="34"/>
        <v>1386076</v>
      </c>
      <c r="H106" s="52"/>
      <c r="I106" s="53"/>
      <c r="J106" s="53"/>
      <c r="K106" s="52">
        <f t="shared" si="35"/>
        <v>0</v>
      </c>
      <c r="L106" s="53"/>
      <c r="M106" s="53"/>
      <c r="N106" s="53"/>
      <c r="O106" s="53">
        <f t="shared" si="30"/>
        <v>0</v>
      </c>
      <c r="P106" s="53"/>
      <c r="Q106" s="53"/>
      <c r="R106" s="53"/>
      <c r="S106" s="53">
        <f t="shared" si="31"/>
        <v>0</v>
      </c>
      <c r="T106" s="53"/>
      <c r="U106" s="53"/>
      <c r="V106" s="53"/>
      <c r="W106" s="53">
        <f t="shared" si="32"/>
        <v>0</v>
      </c>
      <c r="X106" s="54">
        <f t="shared" si="33"/>
        <v>0</v>
      </c>
      <c r="Y106" s="34"/>
    </row>
    <row r="107" spans="1:25" s="55" customFormat="1" ht="31.5" x14ac:dyDescent="0.25">
      <c r="A107" s="73">
        <v>96</v>
      </c>
      <c r="B107" s="114"/>
      <c r="C107" s="56" t="s">
        <v>183</v>
      </c>
      <c r="D107" s="40" t="s">
        <v>184</v>
      </c>
      <c r="E107" s="51">
        <v>777187</v>
      </c>
      <c r="F107" s="51">
        <v>0</v>
      </c>
      <c r="G107" s="51">
        <f t="shared" si="34"/>
        <v>777187</v>
      </c>
      <c r="H107" s="52"/>
      <c r="I107" s="53"/>
      <c r="J107" s="53"/>
      <c r="K107" s="52">
        <f t="shared" si="35"/>
        <v>0</v>
      </c>
      <c r="L107" s="53"/>
      <c r="M107" s="53"/>
      <c r="N107" s="53"/>
      <c r="O107" s="53">
        <f t="shared" si="30"/>
        <v>0</v>
      </c>
      <c r="P107" s="53"/>
      <c r="Q107" s="53"/>
      <c r="R107" s="53"/>
      <c r="S107" s="53">
        <f t="shared" si="31"/>
        <v>0</v>
      </c>
      <c r="T107" s="53"/>
      <c r="U107" s="53"/>
      <c r="V107" s="53"/>
      <c r="W107" s="53">
        <f t="shared" si="32"/>
        <v>0</v>
      </c>
      <c r="X107" s="54">
        <f t="shared" si="33"/>
        <v>0</v>
      </c>
      <c r="Y107" s="34"/>
    </row>
    <row r="108" spans="1:25" s="55" customFormat="1" ht="31.5" x14ac:dyDescent="0.25">
      <c r="A108" s="73">
        <v>97</v>
      </c>
      <c r="B108" s="114" t="s">
        <v>31</v>
      </c>
      <c r="C108" s="56">
        <v>15399</v>
      </c>
      <c r="D108" s="40" t="s">
        <v>185</v>
      </c>
      <c r="E108" s="51">
        <f>138993649+7805807</f>
        <v>146799456</v>
      </c>
      <c r="F108" s="51">
        <f>51529296.63-7805807</f>
        <v>43723489.630000003</v>
      </c>
      <c r="G108" s="51">
        <f t="shared" si="34"/>
        <v>190522945.63</v>
      </c>
      <c r="H108" s="52"/>
      <c r="I108" s="53"/>
      <c r="J108" s="53">
        <v>16276804.66</v>
      </c>
      <c r="K108" s="52">
        <f t="shared" si="35"/>
        <v>16276804.66</v>
      </c>
      <c r="L108" s="53"/>
      <c r="M108" s="53"/>
      <c r="N108" s="53">
        <v>121217814.97</v>
      </c>
      <c r="O108" s="53">
        <f t="shared" si="30"/>
        <v>121217814.97</v>
      </c>
      <c r="P108" s="53"/>
      <c r="Q108" s="53"/>
      <c r="R108" s="53">
        <v>53028325.789999999</v>
      </c>
      <c r="S108" s="53">
        <f t="shared" si="31"/>
        <v>53028325.789999999</v>
      </c>
      <c r="T108" s="53"/>
      <c r="U108" s="53"/>
      <c r="V108" s="53"/>
      <c r="W108" s="53">
        <f t="shared" si="32"/>
        <v>0</v>
      </c>
      <c r="X108" s="54">
        <f t="shared" si="33"/>
        <v>190522945.41999999</v>
      </c>
      <c r="Y108" s="34"/>
    </row>
    <row r="109" spans="1:25" s="55" customFormat="1" ht="31.5" x14ac:dyDescent="0.25">
      <c r="A109" s="73">
        <v>98</v>
      </c>
      <c r="B109" s="114"/>
      <c r="C109" s="56">
        <v>15412</v>
      </c>
      <c r="D109" s="40" t="s">
        <v>186</v>
      </c>
      <c r="E109" s="51">
        <v>151798307</v>
      </c>
      <c r="F109" s="51">
        <v>77266323.629999995</v>
      </c>
      <c r="G109" s="51">
        <f t="shared" si="34"/>
        <v>229064630.63</v>
      </c>
      <c r="H109" s="52"/>
      <c r="I109" s="53">
        <v>36205399.189999998</v>
      </c>
      <c r="J109" s="53">
        <v>110557007.54000001</v>
      </c>
      <c r="K109" s="52">
        <f t="shared" si="35"/>
        <v>146762406.73000002</v>
      </c>
      <c r="L109" s="53"/>
      <c r="M109" s="53"/>
      <c r="N109" s="53"/>
      <c r="O109" s="53">
        <f t="shared" si="30"/>
        <v>0</v>
      </c>
      <c r="P109" s="53">
        <v>82302223.900000006</v>
      </c>
      <c r="Q109" s="53"/>
      <c r="R109" s="53"/>
      <c r="S109" s="53">
        <f t="shared" si="31"/>
        <v>82302223.900000006</v>
      </c>
      <c r="T109" s="53"/>
      <c r="U109" s="53"/>
      <c r="V109" s="53"/>
      <c r="W109" s="53">
        <f t="shared" si="32"/>
        <v>0</v>
      </c>
      <c r="X109" s="54">
        <f t="shared" si="33"/>
        <v>229064630.63000003</v>
      </c>
      <c r="Y109" s="34"/>
    </row>
    <row r="110" spans="1:25" s="55" customFormat="1" ht="31.5" x14ac:dyDescent="0.25">
      <c r="A110" s="73">
        <v>99</v>
      </c>
      <c r="B110" s="114"/>
      <c r="C110" s="56">
        <v>16747</v>
      </c>
      <c r="D110" s="40" t="s">
        <v>187</v>
      </c>
      <c r="E110" s="51">
        <v>11615282</v>
      </c>
      <c r="F110" s="51">
        <v>15218733.5</v>
      </c>
      <c r="G110" s="51">
        <f t="shared" si="34"/>
        <v>26834015.5</v>
      </c>
      <c r="H110" s="52"/>
      <c r="I110" s="53"/>
      <c r="J110" s="53"/>
      <c r="K110" s="52">
        <f t="shared" si="35"/>
        <v>0</v>
      </c>
      <c r="L110" s="53"/>
      <c r="M110" s="53"/>
      <c r="N110" s="53"/>
      <c r="O110" s="53">
        <f t="shared" si="30"/>
        <v>0</v>
      </c>
      <c r="P110" s="53"/>
      <c r="Q110" s="53"/>
      <c r="R110" s="53"/>
      <c r="S110" s="53">
        <f t="shared" si="31"/>
        <v>0</v>
      </c>
      <c r="T110" s="53"/>
      <c r="U110" s="53"/>
      <c r="V110" s="53"/>
      <c r="W110" s="53">
        <f t="shared" si="32"/>
        <v>0</v>
      </c>
      <c r="X110" s="54">
        <f t="shared" si="33"/>
        <v>0</v>
      </c>
      <c r="Y110" s="34"/>
    </row>
    <row r="111" spans="1:25" s="55" customFormat="1" ht="31.5" x14ac:dyDescent="0.25">
      <c r="A111" s="73">
        <v>100</v>
      </c>
      <c r="B111" s="114"/>
      <c r="C111" s="56">
        <v>16756</v>
      </c>
      <c r="D111" s="40" t="s">
        <v>188</v>
      </c>
      <c r="E111" s="51">
        <v>92217457</v>
      </c>
      <c r="F111" s="51">
        <v>-43723489.630000003</v>
      </c>
      <c r="G111" s="51">
        <f t="shared" si="34"/>
        <v>48493967.369999997</v>
      </c>
      <c r="H111" s="52"/>
      <c r="I111" s="53"/>
      <c r="J111" s="53"/>
      <c r="K111" s="52">
        <f t="shared" si="35"/>
        <v>0</v>
      </c>
      <c r="L111" s="53"/>
      <c r="M111" s="53"/>
      <c r="N111" s="53"/>
      <c r="O111" s="53">
        <f t="shared" si="30"/>
        <v>0</v>
      </c>
      <c r="P111" s="53"/>
      <c r="Q111" s="53"/>
      <c r="R111" s="53"/>
      <c r="S111" s="53">
        <f t="shared" si="31"/>
        <v>0</v>
      </c>
      <c r="T111" s="53"/>
      <c r="U111" s="53"/>
      <c r="V111" s="53"/>
      <c r="W111" s="53">
        <f t="shared" si="32"/>
        <v>0</v>
      </c>
      <c r="X111" s="54">
        <f t="shared" si="33"/>
        <v>0</v>
      </c>
      <c r="Y111" s="34"/>
    </row>
    <row r="112" spans="1:25" s="55" customFormat="1" x14ac:dyDescent="0.25">
      <c r="A112" s="73">
        <v>101</v>
      </c>
      <c r="B112" s="114"/>
      <c r="C112" s="56">
        <v>16763</v>
      </c>
      <c r="D112" s="40" t="s">
        <v>189</v>
      </c>
      <c r="E112" s="51">
        <v>91357839</v>
      </c>
      <c r="F112" s="51">
        <v>-27346263.949999999</v>
      </c>
      <c r="G112" s="51">
        <f t="shared" si="34"/>
        <v>64011575.049999997</v>
      </c>
      <c r="H112" s="52"/>
      <c r="I112" s="53"/>
      <c r="J112" s="53"/>
      <c r="K112" s="52">
        <f t="shared" si="35"/>
        <v>0</v>
      </c>
      <c r="L112" s="53"/>
      <c r="M112" s="53"/>
      <c r="N112" s="53"/>
      <c r="O112" s="53">
        <f t="shared" si="30"/>
        <v>0</v>
      </c>
      <c r="P112" s="53"/>
      <c r="Q112" s="53"/>
      <c r="R112" s="53"/>
      <c r="S112" s="53">
        <f t="shared" si="31"/>
        <v>0</v>
      </c>
      <c r="T112" s="53"/>
      <c r="U112" s="53"/>
      <c r="V112" s="53"/>
      <c r="W112" s="53">
        <f t="shared" si="32"/>
        <v>0</v>
      </c>
      <c r="X112" s="54">
        <f t="shared" si="33"/>
        <v>0</v>
      </c>
      <c r="Y112" s="34"/>
    </row>
    <row r="113" spans="1:25" s="55" customFormat="1" ht="47.25" x14ac:dyDescent="0.25">
      <c r="A113" s="73">
        <v>102</v>
      </c>
      <c r="B113" s="114" t="s">
        <v>103</v>
      </c>
      <c r="C113" s="56" t="s">
        <v>190</v>
      </c>
      <c r="D113" s="40" t="s">
        <v>191</v>
      </c>
      <c r="E113" s="51">
        <v>2326069</v>
      </c>
      <c r="F113" s="51">
        <v>5756851.4800000004</v>
      </c>
      <c r="G113" s="51">
        <f t="shared" si="34"/>
        <v>8082920.4800000004</v>
      </c>
      <c r="H113" s="52"/>
      <c r="I113" s="53"/>
      <c r="J113" s="53"/>
      <c r="K113" s="52">
        <f t="shared" si="35"/>
        <v>0</v>
      </c>
      <c r="L113" s="53"/>
      <c r="M113" s="53"/>
      <c r="N113" s="53"/>
      <c r="O113" s="53">
        <f t="shared" si="30"/>
        <v>0</v>
      </c>
      <c r="P113" s="53">
        <v>8082920.4800000004</v>
      </c>
      <c r="Q113" s="53"/>
      <c r="R113" s="53"/>
      <c r="S113" s="53">
        <f t="shared" si="31"/>
        <v>8082920.4800000004</v>
      </c>
      <c r="T113" s="53"/>
      <c r="U113" s="53"/>
      <c r="V113" s="53"/>
      <c r="W113" s="53">
        <f t="shared" si="32"/>
        <v>0</v>
      </c>
      <c r="X113" s="54">
        <f t="shared" si="33"/>
        <v>8082920.4800000004</v>
      </c>
      <c r="Y113" s="34"/>
    </row>
    <row r="114" spans="1:25" s="55" customFormat="1" ht="31.5" x14ac:dyDescent="0.25">
      <c r="A114" s="73">
        <v>103</v>
      </c>
      <c r="B114" s="114"/>
      <c r="C114" s="56">
        <v>14656</v>
      </c>
      <c r="D114" s="40" t="s">
        <v>192</v>
      </c>
      <c r="E114" s="51">
        <v>22571885</v>
      </c>
      <c r="F114" s="51">
        <v>66714755.939999998</v>
      </c>
      <c r="G114" s="51">
        <f t="shared" si="34"/>
        <v>89286640.939999998</v>
      </c>
      <c r="H114" s="52"/>
      <c r="I114" s="53"/>
      <c r="J114" s="53"/>
      <c r="K114" s="52">
        <f t="shared" si="35"/>
        <v>0</v>
      </c>
      <c r="L114" s="53"/>
      <c r="M114" s="53"/>
      <c r="N114" s="53"/>
      <c r="O114" s="53">
        <f t="shared" si="30"/>
        <v>0</v>
      </c>
      <c r="P114" s="53"/>
      <c r="Q114" s="53">
        <v>87902847.420000002</v>
      </c>
      <c r="R114" s="53"/>
      <c r="S114" s="53">
        <f t="shared" si="31"/>
        <v>87902847.420000002</v>
      </c>
      <c r="T114" s="53"/>
      <c r="U114" s="53"/>
      <c r="V114" s="53"/>
      <c r="W114" s="53">
        <f t="shared" si="32"/>
        <v>0</v>
      </c>
      <c r="X114" s="54">
        <f t="shared" si="33"/>
        <v>87902847.420000002</v>
      </c>
      <c r="Y114" s="34"/>
    </row>
    <row r="115" spans="1:25" s="55" customFormat="1" ht="31.5" x14ac:dyDescent="0.25">
      <c r="A115" s="73">
        <v>104</v>
      </c>
      <c r="B115" s="114" t="s">
        <v>64</v>
      </c>
      <c r="C115" s="56" t="s">
        <v>193</v>
      </c>
      <c r="D115" s="40" t="s">
        <v>194</v>
      </c>
      <c r="E115" s="51">
        <v>30750116</v>
      </c>
      <c r="F115" s="51">
        <v>0</v>
      </c>
      <c r="G115" s="51">
        <f t="shared" si="34"/>
        <v>30750116</v>
      </c>
      <c r="H115" s="52"/>
      <c r="I115" s="53"/>
      <c r="J115" s="53">
        <v>6267894.2699999996</v>
      </c>
      <c r="K115" s="52">
        <f t="shared" si="35"/>
        <v>6267894.2699999996</v>
      </c>
      <c r="L115" s="53"/>
      <c r="M115" s="53">
        <v>23826606.57</v>
      </c>
      <c r="N115" s="53"/>
      <c r="O115" s="53">
        <f t="shared" si="30"/>
        <v>23826606.57</v>
      </c>
      <c r="P115" s="53"/>
      <c r="Q115" s="53"/>
      <c r="R115" s="53"/>
      <c r="S115" s="53">
        <f t="shared" si="31"/>
        <v>0</v>
      </c>
      <c r="T115" s="53"/>
      <c r="U115" s="53"/>
      <c r="V115" s="53"/>
      <c r="W115" s="53">
        <f t="shared" si="32"/>
        <v>0</v>
      </c>
      <c r="X115" s="54">
        <f t="shared" si="33"/>
        <v>30094500.84</v>
      </c>
      <c r="Y115" s="34"/>
    </row>
    <row r="116" spans="1:25" s="55" customFormat="1" ht="31.5" x14ac:dyDescent="0.25">
      <c r="A116" s="73">
        <v>105</v>
      </c>
      <c r="B116" s="114"/>
      <c r="C116" s="56" t="s">
        <v>195</v>
      </c>
      <c r="D116" s="40" t="s">
        <v>196</v>
      </c>
      <c r="E116" s="51">
        <v>21064241</v>
      </c>
      <c r="F116" s="51">
        <v>-3113206.17</v>
      </c>
      <c r="G116" s="51">
        <f t="shared" si="34"/>
        <v>17951034.829999998</v>
      </c>
      <c r="H116" s="52"/>
      <c r="I116" s="53"/>
      <c r="J116" s="53"/>
      <c r="K116" s="52">
        <f t="shared" si="35"/>
        <v>0</v>
      </c>
      <c r="L116" s="53"/>
      <c r="M116" s="53"/>
      <c r="N116" s="53"/>
      <c r="O116" s="53">
        <f t="shared" si="30"/>
        <v>0</v>
      </c>
      <c r="P116" s="53"/>
      <c r="Q116" s="53"/>
      <c r="R116" s="53">
        <v>17950934.829999998</v>
      </c>
      <c r="S116" s="53">
        <f t="shared" si="31"/>
        <v>17950934.829999998</v>
      </c>
      <c r="T116" s="53"/>
      <c r="U116" s="53"/>
      <c r="V116" s="53"/>
      <c r="W116" s="53">
        <f t="shared" si="32"/>
        <v>0</v>
      </c>
      <c r="X116" s="54">
        <f t="shared" si="33"/>
        <v>17950934.829999998</v>
      </c>
      <c r="Y116" s="34"/>
    </row>
    <row r="117" spans="1:25" s="55" customFormat="1" ht="31.5" x14ac:dyDescent="0.25">
      <c r="A117" s="73">
        <v>106</v>
      </c>
      <c r="B117" s="114" t="s">
        <v>68</v>
      </c>
      <c r="C117" s="56">
        <v>14141</v>
      </c>
      <c r="D117" s="40" t="s">
        <v>197</v>
      </c>
      <c r="E117" s="51">
        <v>31800597</v>
      </c>
      <c r="F117" s="51">
        <v>-31172681.489999998</v>
      </c>
      <c r="G117" s="51">
        <f t="shared" si="34"/>
        <v>627915.51000000164</v>
      </c>
      <c r="H117" s="52"/>
      <c r="I117" s="53"/>
      <c r="J117" s="53"/>
      <c r="K117" s="52">
        <f t="shared" si="35"/>
        <v>0</v>
      </c>
      <c r="L117" s="53"/>
      <c r="M117" s="53"/>
      <c r="N117" s="53"/>
      <c r="O117" s="53">
        <f t="shared" si="30"/>
        <v>0</v>
      </c>
      <c r="P117" s="53"/>
      <c r="Q117" s="53"/>
      <c r="R117" s="53"/>
      <c r="S117" s="53">
        <f t="shared" si="31"/>
        <v>0</v>
      </c>
      <c r="T117" s="53"/>
      <c r="U117" s="53"/>
      <c r="V117" s="53"/>
      <c r="W117" s="53">
        <f t="shared" si="32"/>
        <v>0</v>
      </c>
      <c r="X117" s="54">
        <f t="shared" si="33"/>
        <v>0</v>
      </c>
      <c r="Y117" s="34"/>
    </row>
    <row r="118" spans="1:25" s="55" customFormat="1" ht="31.5" x14ac:dyDescent="0.25">
      <c r="A118" s="73">
        <v>107</v>
      </c>
      <c r="B118" s="114"/>
      <c r="C118" s="56" t="s">
        <v>198</v>
      </c>
      <c r="D118" s="40" t="s">
        <v>199</v>
      </c>
      <c r="E118" s="51">
        <v>3480123</v>
      </c>
      <c r="F118" s="51">
        <v>0</v>
      </c>
      <c r="G118" s="51">
        <f t="shared" si="34"/>
        <v>3480123</v>
      </c>
      <c r="H118" s="52"/>
      <c r="I118" s="53"/>
      <c r="J118" s="53"/>
      <c r="K118" s="52">
        <f t="shared" si="35"/>
        <v>0</v>
      </c>
      <c r="L118" s="53"/>
      <c r="M118" s="53"/>
      <c r="N118" s="53"/>
      <c r="O118" s="53">
        <f t="shared" si="30"/>
        <v>0</v>
      </c>
      <c r="P118" s="53"/>
      <c r="Q118" s="53"/>
      <c r="R118" s="53"/>
      <c r="S118" s="53">
        <f t="shared" si="31"/>
        <v>0</v>
      </c>
      <c r="T118" s="53"/>
      <c r="U118" s="53"/>
      <c r="V118" s="53"/>
      <c r="W118" s="53">
        <f t="shared" si="32"/>
        <v>0</v>
      </c>
      <c r="X118" s="54">
        <f t="shared" si="33"/>
        <v>0</v>
      </c>
      <c r="Y118" s="34"/>
    </row>
    <row r="119" spans="1:25" s="55" customFormat="1" ht="31.5" x14ac:dyDescent="0.25">
      <c r="A119" s="73">
        <v>108</v>
      </c>
      <c r="B119" s="114"/>
      <c r="C119" s="56" t="s">
        <v>200</v>
      </c>
      <c r="D119" s="40" t="s">
        <v>201</v>
      </c>
      <c r="E119" s="51">
        <v>6581377</v>
      </c>
      <c r="F119" s="51">
        <v>10041112.109999999</v>
      </c>
      <c r="G119" s="51">
        <f t="shared" si="34"/>
        <v>16622489.109999999</v>
      </c>
      <c r="H119" s="52"/>
      <c r="I119" s="53"/>
      <c r="J119" s="53"/>
      <c r="K119" s="52">
        <f t="shared" si="35"/>
        <v>0</v>
      </c>
      <c r="L119" s="53"/>
      <c r="M119" s="53"/>
      <c r="N119" s="53"/>
      <c r="O119" s="53">
        <f t="shared" si="30"/>
        <v>0</v>
      </c>
      <c r="P119" s="53"/>
      <c r="Q119" s="53"/>
      <c r="R119" s="53">
        <v>15445715.279999999</v>
      </c>
      <c r="S119" s="53">
        <f t="shared" si="31"/>
        <v>15445715.279999999</v>
      </c>
      <c r="T119" s="53"/>
      <c r="U119" s="53"/>
      <c r="V119" s="53"/>
      <c r="W119" s="53">
        <f t="shared" si="32"/>
        <v>0</v>
      </c>
      <c r="X119" s="54">
        <f t="shared" si="33"/>
        <v>15445715.279999999</v>
      </c>
      <c r="Y119" s="34"/>
    </row>
    <row r="120" spans="1:25" s="55" customFormat="1" ht="31.5" x14ac:dyDescent="0.25">
      <c r="A120" s="73">
        <v>109</v>
      </c>
      <c r="B120" s="114"/>
      <c r="C120" s="56" t="s">
        <v>202</v>
      </c>
      <c r="D120" s="40" t="s">
        <v>203</v>
      </c>
      <c r="E120" s="51">
        <v>20614136</v>
      </c>
      <c r="F120" s="51">
        <v>0</v>
      </c>
      <c r="G120" s="51">
        <f t="shared" si="34"/>
        <v>20614136</v>
      </c>
      <c r="H120" s="52"/>
      <c r="I120" s="53"/>
      <c r="J120" s="53">
        <v>14135728.560000001</v>
      </c>
      <c r="K120" s="52">
        <f t="shared" si="35"/>
        <v>14135728.560000001</v>
      </c>
      <c r="L120" s="53">
        <v>5020427.08</v>
      </c>
      <c r="M120" s="53"/>
      <c r="N120" s="53"/>
      <c r="O120" s="53">
        <f t="shared" si="30"/>
        <v>5020427.08</v>
      </c>
      <c r="P120" s="53"/>
      <c r="Q120" s="53"/>
      <c r="R120" s="53"/>
      <c r="S120" s="53">
        <f t="shared" si="31"/>
        <v>0</v>
      </c>
      <c r="T120" s="53"/>
      <c r="U120" s="53"/>
      <c r="V120" s="53"/>
      <c r="W120" s="53">
        <f t="shared" si="32"/>
        <v>0</v>
      </c>
      <c r="X120" s="54">
        <f t="shared" si="33"/>
        <v>19156155.640000001</v>
      </c>
      <c r="Y120" s="34"/>
    </row>
    <row r="121" spans="1:25" s="55" customFormat="1" ht="31.5" x14ac:dyDescent="0.25">
      <c r="A121" s="73">
        <v>110</v>
      </c>
      <c r="B121" s="56" t="s">
        <v>88</v>
      </c>
      <c r="C121" s="56" t="s">
        <v>204</v>
      </c>
      <c r="D121" s="40" t="s">
        <v>205</v>
      </c>
      <c r="E121" s="51">
        <v>4895533</v>
      </c>
      <c r="F121" s="51">
        <v>0</v>
      </c>
      <c r="G121" s="51">
        <f t="shared" si="34"/>
        <v>4895533</v>
      </c>
      <c r="H121" s="52"/>
      <c r="I121" s="53"/>
      <c r="J121" s="53"/>
      <c r="K121" s="52">
        <f t="shared" si="35"/>
        <v>0</v>
      </c>
      <c r="L121" s="53"/>
      <c r="M121" s="53"/>
      <c r="N121" s="53"/>
      <c r="O121" s="53">
        <f t="shared" si="30"/>
        <v>0</v>
      </c>
      <c r="P121" s="53"/>
      <c r="Q121" s="53"/>
      <c r="R121" s="53"/>
      <c r="S121" s="53">
        <f t="shared" si="31"/>
        <v>0</v>
      </c>
      <c r="T121" s="53"/>
      <c r="U121" s="53"/>
      <c r="V121" s="53"/>
      <c r="W121" s="53">
        <f t="shared" si="32"/>
        <v>0</v>
      </c>
      <c r="X121" s="54">
        <f t="shared" si="33"/>
        <v>0</v>
      </c>
      <c r="Y121" s="34"/>
    </row>
    <row r="122" spans="1:25" s="55" customFormat="1" ht="31.5" x14ac:dyDescent="0.25">
      <c r="A122" s="73">
        <v>111</v>
      </c>
      <c r="B122" s="114" t="s">
        <v>206</v>
      </c>
      <c r="C122" s="56">
        <v>12198</v>
      </c>
      <c r="D122" s="40" t="s">
        <v>207</v>
      </c>
      <c r="E122" s="51">
        <v>13767088</v>
      </c>
      <c r="F122" s="51">
        <v>71127583.510000005</v>
      </c>
      <c r="G122" s="51">
        <f t="shared" si="34"/>
        <v>84894671.510000005</v>
      </c>
      <c r="H122" s="52"/>
      <c r="I122" s="53"/>
      <c r="J122" s="53"/>
      <c r="K122" s="52">
        <f t="shared" si="35"/>
        <v>0</v>
      </c>
      <c r="L122" s="53">
        <v>11689526.57</v>
      </c>
      <c r="M122" s="53"/>
      <c r="N122" s="53"/>
      <c r="O122" s="53">
        <f t="shared" si="30"/>
        <v>11689526.57</v>
      </c>
      <c r="P122" s="53"/>
      <c r="Q122" s="53"/>
      <c r="R122" s="53">
        <v>73205144.939999998</v>
      </c>
      <c r="S122" s="53">
        <f t="shared" si="31"/>
        <v>73205144.939999998</v>
      </c>
      <c r="T122" s="53"/>
      <c r="U122" s="53"/>
      <c r="V122" s="53"/>
      <c r="W122" s="53">
        <f t="shared" si="32"/>
        <v>0</v>
      </c>
      <c r="X122" s="54">
        <f t="shared" si="33"/>
        <v>84894671.50999999</v>
      </c>
      <c r="Y122" s="34"/>
    </row>
    <row r="123" spans="1:25" s="55" customFormat="1" ht="31.5" x14ac:dyDescent="0.25">
      <c r="A123" s="73">
        <v>112</v>
      </c>
      <c r="B123" s="114"/>
      <c r="C123" s="56" t="s">
        <v>208</v>
      </c>
      <c r="D123" s="40" t="s">
        <v>209</v>
      </c>
      <c r="E123" s="51">
        <v>16043617</v>
      </c>
      <c r="F123" s="51">
        <v>0</v>
      </c>
      <c r="G123" s="51">
        <f t="shared" si="34"/>
        <v>16043617</v>
      </c>
      <c r="H123" s="52"/>
      <c r="I123" s="53">
        <v>3418391.4</v>
      </c>
      <c r="J123" s="53">
        <v>293943.98</v>
      </c>
      <c r="K123" s="52">
        <f t="shared" si="35"/>
        <v>3712335.38</v>
      </c>
      <c r="L123" s="53"/>
      <c r="M123" s="53">
        <v>3744655.19</v>
      </c>
      <c r="N123" s="53"/>
      <c r="O123" s="53">
        <f t="shared" si="30"/>
        <v>3744655.19</v>
      </c>
      <c r="P123" s="53"/>
      <c r="Q123" s="53"/>
      <c r="R123" s="53"/>
      <c r="S123" s="53">
        <f t="shared" si="31"/>
        <v>0</v>
      </c>
      <c r="T123" s="53"/>
      <c r="U123" s="53"/>
      <c r="V123" s="53"/>
      <c r="W123" s="53">
        <f t="shared" si="32"/>
        <v>0</v>
      </c>
      <c r="X123" s="54">
        <f t="shared" si="33"/>
        <v>7456990.5700000003</v>
      </c>
      <c r="Y123" s="34"/>
    </row>
    <row r="124" spans="1:25" s="55" customFormat="1" ht="31.5" x14ac:dyDescent="0.25">
      <c r="A124" s="73">
        <v>113</v>
      </c>
      <c r="B124" s="114" t="s">
        <v>40</v>
      </c>
      <c r="C124" s="56" t="s">
        <v>210</v>
      </c>
      <c r="D124" s="40" t="s">
        <v>211</v>
      </c>
      <c r="E124" s="51">
        <v>21294258</v>
      </c>
      <c r="F124" s="51">
        <v>-21294158</v>
      </c>
      <c r="G124" s="51">
        <f t="shared" si="34"/>
        <v>100</v>
      </c>
      <c r="H124" s="52"/>
      <c r="I124" s="53"/>
      <c r="J124" s="53"/>
      <c r="K124" s="52">
        <f t="shared" si="35"/>
        <v>0</v>
      </c>
      <c r="L124" s="53"/>
      <c r="M124" s="53"/>
      <c r="N124" s="53"/>
      <c r="O124" s="53">
        <f t="shared" si="30"/>
        <v>0</v>
      </c>
      <c r="P124" s="53"/>
      <c r="Q124" s="53"/>
      <c r="R124" s="53"/>
      <c r="S124" s="53">
        <f t="shared" si="31"/>
        <v>0</v>
      </c>
      <c r="T124" s="53"/>
      <c r="U124" s="53"/>
      <c r="V124" s="53"/>
      <c r="W124" s="53">
        <f t="shared" si="32"/>
        <v>0</v>
      </c>
      <c r="X124" s="54">
        <f t="shared" si="33"/>
        <v>0</v>
      </c>
      <c r="Y124" s="34"/>
    </row>
    <row r="125" spans="1:25" s="55" customFormat="1" ht="31.5" x14ac:dyDescent="0.25">
      <c r="A125" s="73">
        <v>114</v>
      </c>
      <c r="B125" s="114"/>
      <c r="C125" s="56" t="s">
        <v>212</v>
      </c>
      <c r="D125" s="40" t="s">
        <v>213</v>
      </c>
      <c r="E125" s="51">
        <v>5533493</v>
      </c>
      <c r="F125" s="51">
        <v>0</v>
      </c>
      <c r="G125" s="51">
        <f t="shared" si="34"/>
        <v>5533493</v>
      </c>
      <c r="H125" s="52"/>
      <c r="I125" s="53"/>
      <c r="J125" s="53"/>
      <c r="K125" s="52">
        <f t="shared" si="35"/>
        <v>0</v>
      </c>
      <c r="L125" s="53"/>
      <c r="M125" s="53"/>
      <c r="N125" s="53"/>
      <c r="O125" s="53">
        <f t="shared" si="30"/>
        <v>0</v>
      </c>
      <c r="P125" s="53"/>
      <c r="Q125" s="53"/>
      <c r="R125" s="53"/>
      <c r="S125" s="53">
        <f t="shared" si="31"/>
        <v>0</v>
      </c>
      <c r="T125" s="53"/>
      <c r="U125" s="53"/>
      <c r="V125" s="53"/>
      <c r="W125" s="53">
        <f t="shared" si="32"/>
        <v>0</v>
      </c>
      <c r="X125" s="54">
        <f t="shared" si="33"/>
        <v>0</v>
      </c>
      <c r="Y125" s="34"/>
    </row>
    <row r="126" spans="1:25" s="55" customFormat="1" ht="31.5" x14ac:dyDescent="0.25">
      <c r="A126" s="73">
        <v>115</v>
      </c>
      <c r="B126" s="114"/>
      <c r="C126" s="56" t="s">
        <v>214</v>
      </c>
      <c r="D126" s="40" t="s">
        <v>43</v>
      </c>
      <c r="E126" s="51">
        <v>2910621</v>
      </c>
      <c r="F126" s="51">
        <v>24070109.82</v>
      </c>
      <c r="G126" s="51">
        <f t="shared" si="34"/>
        <v>26980730.82</v>
      </c>
      <c r="H126" s="52"/>
      <c r="I126" s="53"/>
      <c r="J126" s="53"/>
      <c r="K126" s="52">
        <f t="shared" si="35"/>
        <v>0</v>
      </c>
      <c r="L126" s="53"/>
      <c r="M126" s="53"/>
      <c r="N126" s="53"/>
      <c r="O126" s="53">
        <f t="shared" si="30"/>
        <v>0</v>
      </c>
      <c r="P126" s="53">
        <v>21304005.719999999</v>
      </c>
      <c r="Q126" s="53"/>
      <c r="R126" s="53"/>
      <c r="S126" s="53">
        <f t="shared" si="31"/>
        <v>21304005.719999999</v>
      </c>
      <c r="T126" s="53"/>
      <c r="U126" s="53"/>
      <c r="V126" s="53"/>
      <c r="W126" s="53">
        <f t="shared" si="32"/>
        <v>0</v>
      </c>
      <c r="X126" s="54">
        <f t="shared" si="33"/>
        <v>21304005.719999999</v>
      </c>
      <c r="Y126" s="34"/>
    </row>
    <row r="127" spans="1:25" s="55" customFormat="1" ht="31.5" x14ac:dyDescent="0.25">
      <c r="A127" s="73">
        <v>116</v>
      </c>
      <c r="B127" s="114"/>
      <c r="C127" s="56">
        <v>15091</v>
      </c>
      <c r="D127" s="40" t="s">
        <v>215</v>
      </c>
      <c r="E127" s="51">
        <v>53420769</v>
      </c>
      <c r="F127" s="51">
        <v>0</v>
      </c>
      <c r="G127" s="51">
        <f t="shared" si="34"/>
        <v>53420769</v>
      </c>
      <c r="H127" s="52"/>
      <c r="I127" s="53"/>
      <c r="J127" s="53"/>
      <c r="K127" s="52">
        <f t="shared" si="35"/>
        <v>0</v>
      </c>
      <c r="L127" s="53"/>
      <c r="M127" s="53"/>
      <c r="N127" s="53"/>
      <c r="O127" s="53">
        <f t="shared" ref="O127" si="36">SUM(L127:N127)</f>
        <v>0</v>
      </c>
      <c r="P127" s="53"/>
      <c r="Q127" s="53"/>
      <c r="R127" s="53"/>
      <c r="S127" s="53">
        <f t="shared" ref="S127" si="37">SUM(P127:R127)</f>
        <v>0</v>
      </c>
      <c r="T127" s="53"/>
      <c r="U127" s="53"/>
      <c r="V127" s="53"/>
      <c r="W127" s="53">
        <f t="shared" ref="W127" si="38">SUM(T127:V127)</f>
        <v>0</v>
      </c>
      <c r="X127" s="54">
        <f t="shared" ref="X127:X148" si="39">+K127+O127+S127+W127</f>
        <v>0</v>
      </c>
      <c r="Y127" s="34"/>
    </row>
    <row r="128" spans="1:25" s="55" customFormat="1" ht="31.5" x14ac:dyDescent="0.25">
      <c r="A128" s="73">
        <v>117</v>
      </c>
      <c r="B128" s="56" t="s">
        <v>78</v>
      </c>
      <c r="C128" s="56" t="s">
        <v>216</v>
      </c>
      <c r="D128" s="40" t="s">
        <v>217</v>
      </c>
      <c r="E128" s="51">
        <v>1403494</v>
      </c>
      <c r="F128" s="51">
        <v>0</v>
      </c>
      <c r="G128" s="51">
        <f t="shared" ref="G128:G148" si="40">+E128+F128</f>
        <v>1403494</v>
      </c>
      <c r="H128" s="52"/>
      <c r="I128" s="53"/>
      <c r="J128" s="53"/>
      <c r="K128" s="52">
        <f t="shared" ref="K128:K148" si="41">SUM(H128:J128)</f>
        <v>0</v>
      </c>
      <c r="L128" s="53"/>
      <c r="M128" s="53"/>
      <c r="N128" s="53"/>
      <c r="O128" s="53">
        <f t="shared" ref="O128:O148" si="42">SUM(L128:N128)</f>
        <v>0</v>
      </c>
      <c r="P128" s="53"/>
      <c r="Q128" s="53"/>
      <c r="R128" s="53"/>
      <c r="S128" s="53">
        <f t="shared" ref="S128:S148" si="43">SUM(P128:R128)</f>
        <v>0</v>
      </c>
      <c r="T128" s="53"/>
      <c r="U128" s="53"/>
      <c r="V128" s="53"/>
      <c r="W128" s="53">
        <f t="shared" ref="W128:W148" si="44">SUM(T128:V128)</f>
        <v>0</v>
      </c>
      <c r="X128" s="54">
        <f t="shared" si="39"/>
        <v>0</v>
      </c>
      <c r="Y128" s="34"/>
    </row>
    <row r="129" spans="1:25" s="55" customFormat="1" ht="31.5" x14ac:dyDescent="0.25">
      <c r="A129" s="73">
        <v>118</v>
      </c>
      <c r="B129" s="56" t="s">
        <v>218</v>
      </c>
      <c r="C129" s="56" t="s">
        <v>219</v>
      </c>
      <c r="D129" s="40" t="s">
        <v>220</v>
      </c>
      <c r="E129" s="51">
        <v>912169</v>
      </c>
      <c r="F129" s="51">
        <v>0</v>
      </c>
      <c r="G129" s="51">
        <f t="shared" si="40"/>
        <v>912169</v>
      </c>
      <c r="H129" s="52"/>
      <c r="I129" s="53"/>
      <c r="J129" s="53"/>
      <c r="K129" s="52">
        <f t="shared" si="41"/>
        <v>0</v>
      </c>
      <c r="L129" s="53"/>
      <c r="M129" s="53"/>
      <c r="N129" s="53"/>
      <c r="O129" s="53">
        <f t="shared" si="42"/>
        <v>0</v>
      </c>
      <c r="P129" s="53"/>
      <c r="Q129" s="53"/>
      <c r="R129" s="53"/>
      <c r="S129" s="53">
        <f t="shared" si="43"/>
        <v>0</v>
      </c>
      <c r="T129" s="53"/>
      <c r="U129" s="53"/>
      <c r="V129" s="53"/>
      <c r="W129" s="53">
        <f t="shared" si="44"/>
        <v>0</v>
      </c>
      <c r="X129" s="54">
        <f t="shared" si="39"/>
        <v>0</v>
      </c>
      <c r="Y129" s="34"/>
    </row>
    <row r="130" spans="1:25" s="55" customFormat="1" ht="31.5" x14ac:dyDescent="0.25">
      <c r="A130" s="73">
        <v>119</v>
      </c>
      <c r="B130" s="114" t="s">
        <v>75</v>
      </c>
      <c r="C130" s="56" t="s">
        <v>221</v>
      </c>
      <c r="D130" s="40" t="s">
        <v>222</v>
      </c>
      <c r="E130" s="51">
        <v>14725537</v>
      </c>
      <c r="F130" s="51"/>
      <c r="G130" s="51">
        <f t="shared" si="40"/>
        <v>14725537</v>
      </c>
      <c r="H130" s="52"/>
      <c r="I130" s="53"/>
      <c r="J130" s="53"/>
      <c r="K130" s="52">
        <f t="shared" si="41"/>
        <v>0</v>
      </c>
      <c r="L130" s="53"/>
      <c r="M130" s="53"/>
      <c r="N130" s="53"/>
      <c r="O130" s="53">
        <f t="shared" si="42"/>
        <v>0</v>
      </c>
      <c r="P130" s="53"/>
      <c r="Q130" s="53"/>
      <c r="R130" s="53"/>
      <c r="S130" s="53">
        <f t="shared" si="43"/>
        <v>0</v>
      </c>
      <c r="T130" s="53"/>
      <c r="U130" s="53"/>
      <c r="V130" s="53"/>
      <c r="W130" s="53">
        <f t="shared" si="44"/>
        <v>0</v>
      </c>
      <c r="X130" s="54">
        <f t="shared" si="39"/>
        <v>0</v>
      </c>
      <c r="Y130" s="34"/>
    </row>
    <row r="131" spans="1:25" s="55" customFormat="1" ht="47.25" x14ac:dyDescent="0.25">
      <c r="A131" s="73">
        <v>120</v>
      </c>
      <c r="B131" s="114"/>
      <c r="C131" s="56" t="s">
        <v>223</v>
      </c>
      <c r="D131" s="40" t="s">
        <v>224</v>
      </c>
      <c r="E131" s="51">
        <v>12931252</v>
      </c>
      <c r="F131" s="51">
        <v>0</v>
      </c>
      <c r="G131" s="51">
        <f t="shared" si="40"/>
        <v>12931252</v>
      </c>
      <c r="H131" s="52"/>
      <c r="I131" s="53"/>
      <c r="J131" s="53"/>
      <c r="K131" s="52">
        <f t="shared" si="41"/>
        <v>0</v>
      </c>
      <c r="L131" s="53"/>
      <c r="M131" s="57">
        <v>3003736.79</v>
      </c>
      <c r="N131" s="53"/>
      <c r="O131" s="53">
        <f t="shared" si="42"/>
        <v>3003736.79</v>
      </c>
      <c r="P131" s="53">
        <v>5185577.42</v>
      </c>
      <c r="Q131" s="53"/>
      <c r="R131" s="53"/>
      <c r="S131" s="53">
        <f t="shared" si="43"/>
        <v>5185577.42</v>
      </c>
      <c r="T131" s="53"/>
      <c r="U131" s="53"/>
      <c r="V131" s="53"/>
      <c r="W131" s="53">
        <f t="shared" si="44"/>
        <v>0</v>
      </c>
      <c r="X131" s="54">
        <f t="shared" si="39"/>
        <v>8189314.21</v>
      </c>
      <c r="Y131" s="34"/>
    </row>
    <row r="132" spans="1:25" s="55" customFormat="1" ht="31.5" x14ac:dyDescent="0.25">
      <c r="A132" s="73">
        <v>121</v>
      </c>
      <c r="B132" s="114"/>
      <c r="C132" s="56" t="s">
        <v>225</v>
      </c>
      <c r="D132" s="40" t="s">
        <v>226</v>
      </c>
      <c r="E132" s="51">
        <v>3275026</v>
      </c>
      <c r="F132" s="51">
        <v>0</v>
      </c>
      <c r="G132" s="51">
        <f t="shared" si="40"/>
        <v>3275026</v>
      </c>
      <c r="H132" s="52"/>
      <c r="I132" s="53"/>
      <c r="J132" s="53">
        <v>759162.95</v>
      </c>
      <c r="K132" s="52">
        <f t="shared" si="41"/>
        <v>759162.95</v>
      </c>
      <c r="L132" s="53"/>
      <c r="M132" s="53"/>
      <c r="N132" s="53"/>
      <c r="O132" s="53">
        <f t="shared" si="42"/>
        <v>0</v>
      </c>
      <c r="P132" s="53"/>
      <c r="Q132" s="53"/>
      <c r="R132" s="53"/>
      <c r="S132" s="53">
        <f t="shared" si="43"/>
        <v>0</v>
      </c>
      <c r="T132" s="53"/>
      <c r="U132" s="53"/>
      <c r="V132" s="53"/>
      <c r="W132" s="53">
        <f t="shared" si="44"/>
        <v>0</v>
      </c>
      <c r="X132" s="54">
        <f t="shared" si="39"/>
        <v>759162.95</v>
      </c>
      <c r="Y132" s="34"/>
    </row>
    <row r="133" spans="1:25" s="55" customFormat="1" ht="31.5" x14ac:dyDescent="0.25">
      <c r="A133" s="73">
        <v>122</v>
      </c>
      <c r="B133" s="114" t="s">
        <v>56</v>
      </c>
      <c r="C133" s="56" t="s">
        <v>227</v>
      </c>
      <c r="D133" s="40" t="s">
        <v>228</v>
      </c>
      <c r="E133" s="51">
        <v>399056</v>
      </c>
      <c r="F133" s="51">
        <v>0</v>
      </c>
      <c r="G133" s="51">
        <f t="shared" si="40"/>
        <v>399056</v>
      </c>
      <c r="H133" s="52"/>
      <c r="I133" s="53"/>
      <c r="J133" s="53"/>
      <c r="K133" s="52">
        <f t="shared" si="41"/>
        <v>0</v>
      </c>
      <c r="L133" s="53"/>
      <c r="M133" s="53"/>
      <c r="N133" s="53"/>
      <c r="O133" s="53">
        <f t="shared" si="42"/>
        <v>0</v>
      </c>
      <c r="P133" s="53"/>
      <c r="Q133" s="53"/>
      <c r="R133" s="53"/>
      <c r="S133" s="53">
        <f t="shared" si="43"/>
        <v>0</v>
      </c>
      <c r="T133" s="53"/>
      <c r="U133" s="53"/>
      <c r="V133" s="53"/>
      <c r="W133" s="53">
        <f t="shared" si="44"/>
        <v>0</v>
      </c>
      <c r="X133" s="54">
        <f t="shared" si="39"/>
        <v>0</v>
      </c>
      <c r="Y133" s="34"/>
    </row>
    <row r="134" spans="1:25" s="55" customFormat="1" x14ac:dyDescent="0.25">
      <c r="A134" s="73">
        <v>123</v>
      </c>
      <c r="B134" s="114"/>
      <c r="C134" s="56">
        <v>16650</v>
      </c>
      <c r="D134" s="40" t="s">
        <v>229</v>
      </c>
      <c r="E134" s="51">
        <v>16492100</v>
      </c>
      <c r="F134" s="51">
        <v>-16492100</v>
      </c>
      <c r="G134" s="51">
        <f t="shared" si="40"/>
        <v>0</v>
      </c>
      <c r="H134" s="52"/>
      <c r="I134" s="53"/>
      <c r="J134" s="53"/>
      <c r="K134" s="52">
        <f t="shared" si="41"/>
        <v>0</v>
      </c>
      <c r="L134" s="53"/>
      <c r="M134" s="53"/>
      <c r="N134" s="53"/>
      <c r="O134" s="53">
        <f t="shared" si="42"/>
        <v>0</v>
      </c>
      <c r="P134" s="53"/>
      <c r="Q134" s="53"/>
      <c r="R134" s="53"/>
      <c r="S134" s="53">
        <f t="shared" si="43"/>
        <v>0</v>
      </c>
      <c r="T134" s="53"/>
      <c r="U134" s="53"/>
      <c r="V134" s="53"/>
      <c r="W134" s="53">
        <f t="shared" si="44"/>
        <v>0</v>
      </c>
      <c r="X134" s="54">
        <f t="shared" si="39"/>
        <v>0</v>
      </c>
      <c r="Y134" s="34"/>
    </row>
    <row r="135" spans="1:25" s="55" customFormat="1" ht="31.5" x14ac:dyDescent="0.25">
      <c r="A135" s="73">
        <v>124</v>
      </c>
      <c r="B135" s="114"/>
      <c r="C135" s="56" t="s">
        <v>230</v>
      </c>
      <c r="D135" s="40" t="s">
        <v>59</v>
      </c>
      <c r="E135" s="51">
        <v>21490045</v>
      </c>
      <c r="F135" s="51">
        <v>-19990000</v>
      </c>
      <c r="G135" s="51">
        <f t="shared" si="40"/>
        <v>1500045</v>
      </c>
      <c r="H135" s="52"/>
      <c r="I135" s="53"/>
      <c r="J135" s="53"/>
      <c r="K135" s="52">
        <f t="shared" si="41"/>
        <v>0</v>
      </c>
      <c r="L135" s="53"/>
      <c r="M135" s="53"/>
      <c r="N135" s="53"/>
      <c r="O135" s="53">
        <f t="shared" si="42"/>
        <v>0</v>
      </c>
      <c r="P135" s="53"/>
      <c r="Q135" s="53"/>
      <c r="R135" s="53"/>
      <c r="S135" s="53">
        <f t="shared" si="43"/>
        <v>0</v>
      </c>
      <c r="T135" s="53"/>
      <c r="U135" s="53"/>
      <c r="V135" s="53"/>
      <c r="W135" s="53">
        <f t="shared" si="44"/>
        <v>0</v>
      </c>
      <c r="X135" s="54">
        <f t="shared" si="39"/>
        <v>0</v>
      </c>
      <c r="Y135" s="34"/>
    </row>
    <row r="136" spans="1:25" s="55" customFormat="1" x14ac:dyDescent="0.25">
      <c r="A136" s="73">
        <v>125</v>
      </c>
      <c r="B136" s="114" t="s">
        <v>44</v>
      </c>
      <c r="C136" s="56" t="s">
        <v>231</v>
      </c>
      <c r="D136" s="40" t="s">
        <v>46</v>
      </c>
      <c r="E136" s="51">
        <v>21336969</v>
      </c>
      <c r="F136" s="51">
        <v>0</v>
      </c>
      <c r="G136" s="51">
        <f t="shared" si="40"/>
        <v>21336969</v>
      </c>
      <c r="H136" s="52"/>
      <c r="I136" s="53">
        <v>14846632.460000001</v>
      </c>
      <c r="J136" s="53"/>
      <c r="K136" s="52">
        <f t="shared" si="41"/>
        <v>14846632.460000001</v>
      </c>
      <c r="L136" s="53"/>
      <c r="M136" s="53"/>
      <c r="N136" s="53"/>
      <c r="O136" s="53">
        <f t="shared" si="42"/>
        <v>0</v>
      </c>
      <c r="P136" s="53"/>
      <c r="Q136" s="53"/>
      <c r="R136" s="53"/>
      <c r="S136" s="53">
        <f t="shared" si="43"/>
        <v>0</v>
      </c>
      <c r="T136" s="53"/>
      <c r="U136" s="53"/>
      <c r="V136" s="53"/>
      <c r="W136" s="53">
        <f t="shared" si="44"/>
        <v>0</v>
      </c>
      <c r="X136" s="54">
        <f t="shared" si="39"/>
        <v>14846632.460000001</v>
      </c>
      <c r="Y136" s="34"/>
    </row>
    <row r="137" spans="1:25" s="55" customFormat="1" ht="31.5" x14ac:dyDescent="0.25">
      <c r="A137" s="73">
        <v>126</v>
      </c>
      <c r="B137" s="114"/>
      <c r="C137" s="56" t="s">
        <v>232</v>
      </c>
      <c r="D137" s="40" t="s">
        <v>233</v>
      </c>
      <c r="E137" s="51">
        <v>10407671</v>
      </c>
      <c r="F137" s="51">
        <v>0</v>
      </c>
      <c r="G137" s="51">
        <f t="shared" si="40"/>
        <v>10407671</v>
      </c>
      <c r="H137" s="52"/>
      <c r="I137" s="53"/>
      <c r="J137" s="53"/>
      <c r="K137" s="52">
        <f t="shared" si="41"/>
        <v>0</v>
      </c>
      <c r="L137" s="53"/>
      <c r="M137" s="53"/>
      <c r="N137" s="53"/>
      <c r="O137" s="53">
        <f t="shared" si="42"/>
        <v>0</v>
      </c>
      <c r="P137" s="53"/>
      <c r="Q137" s="53"/>
      <c r="R137" s="53"/>
      <c r="S137" s="53">
        <f t="shared" si="43"/>
        <v>0</v>
      </c>
      <c r="T137" s="53"/>
      <c r="U137" s="53"/>
      <c r="V137" s="53"/>
      <c r="W137" s="53">
        <f t="shared" si="44"/>
        <v>0</v>
      </c>
      <c r="X137" s="54">
        <f t="shared" si="39"/>
        <v>0</v>
      </c>
      <c r="Y137" s="34"/>
    </row>
    <row r="138" spans="1:25" s="55" customFormat="1" ht="31.5" x14ac:dyDescent="0.25">
      <c r="A138" s="73">
        <v>127</v>
      </c>
      <c r="B138" s="114"/>
      <c r="C138" s="56" t="s">
        <v>234</v>
      </c>
      <c r="D138" s="40" t="s">
        <v>235</v>
      </c>
      <c r="E138" s="51">
        <v>28989535</v>
      </c>
      <c r="F138" s="51">
        <v>0</v>
      </c>
      <c r="G138" s="51">
        <f t="shared" si="40"/>
        <v>28989535</v>
      </c>
      <c r="H138" s="52"/>
      <c r="I138" s="53"/>
      <c r="J138" s="53"/>
      <c r="K138" s="52">
        <f t="shared" si="41"/>
        <v>0</v>
      </c>
      <c r="L138" s="53"/>
      <c r="M138" s="53"/>
      <c r="N138" s="53"/>
      <c r="O138" s="53">
        <f t="shared" si="42"/>
        <v>0</v>
      </c>
      <c r="P138" s="53"/>
      <c r="Q138" s="53"/>
      <c r="R138" s="53"/>
      <c r="S138" s="53">
        <f t="shared" si="43"/>
        <v>0</v>
      </c>
      <c r="T138" s="53"/>
      <c r="U138" s="53"/>
      <c r="V138" s="53"/>
      <c r="W138" s="53">
        <f t="shared" si="44"/>
        <v>0</v>
      </c>
      <c r="X138" s="54">
        <f t="shared" si="39"/>
        <v>0</v>
      </c>
      <c r="Y138" s="34"/>
    </row>
    <row r="139" spans="1:25" s="55" customFormat="1" ht="31.5" x14ac:dyDescent="0.25">
      <c r="A139" s="73">
        <v>128</v>
      </c>
      <c r="B139" s="114"/>
      <c r="C139" s="56" t="s">
        <v>236</v>
      </c>
      <c r="D139" s="40" t="s">
        <v>237</v>
      </c>
      <c r="E139" s="51">
        <v>126484</v>
      </c>
      <c r="F139" s="51">
        <v>38106150.409999996</v>
      </c>
      <c r="G139" s="51">
        <f t="shared" si="40"/>
        <v>38232634.409999996</v>
      </c>
      <c r="H139" s="52"/>
      <c r="I139" s="53"/>
      <c r="J139" s="53"/>
      <c r="K139" s="52">
        <f t="shared" si="41"/>
        <v>0</v>
      </c>
      <c r="L139" s="53"/>
      <c r="M139" s="53"/>
      <c r="N139" s="53">
        <v>10707234.16</v>
      </c>
      <c r="O139" s="53">
        <f t="shared" si="42"/>
        <v>10707234.16</v>
      </c>
      <c r="P139" s="53"/>
      <c r="Q139" s="53"/>
      <c r="R139" s="53"/>
      <c r="S139" s="53">
        <f t="shared" si="43"/>
        <v>0</v>
      </c>
      <c r="T139" s="53"/>
      <c r="U139" s="53"/>
      <c r="V139" s="53"/>
      <c r="W139" s="53">
        <f t="shared" si="44"/>
        <v>0</v>
      </c>
      <c r="X139" s="54">
        <f t="shared" si="39"/>
        <v>10707234.16</v>
      </c>
      <c r="Y139" s="34"/>
    </row>
    <row r="140" spans="1:25" s="55" customFormat="1" ht="31.5" x14ac:dyDescent="0.25">
      <c r="A140" s="73">
        <v>129</v>
      </c>
      <c r="B140" s="114"/>
      <c r="C140" s="56" t="s">
        <v>238</v>
      </c>
      <c r="D140" s="40" t="s">
        <v>239</v>
      </c>
      <c r="E140" s="51">
        <v>21665995</v>
      </c>
      <c r="F140" s="51">
        <v>0</v>
      </c>
      <c r="G140" s="51">
        <f t="shared" si="40"/>
        <v>21665995</v>
      </c>
      <c r="H140" s="52"/>
      <c r="I140" s="53"/>
      <c r="J140" s="53"/>
      <c r="K140" s="52">
        <f t="shared" si="41"/>
        <v>0</v>
      </c>
      <c r="L140" s="53"/>
      <c r="M140" s="53"/>
      <c r="N140" s="53"/>
      <c r="O140" s="53">
        <f t="shared" si="42"/>
        <v>0</v>
      </c>
      <c r="P140" s="53"/>
      <c r="Q140" s="53"/>
      <c r="R140" s="53"/>
      <c r="S140" s="53">
        <f t="shared" si="43"/>
        <v>0</v>
      </c>
      <c r="T140" s="53"/>
      <c r="U140" s="53"/>
      <c r="V140" s="53"/>
      <c r="W140" s="53">
        <f t="shared" si="44"/>
        <v>0</v>
      </c>
      <c r="X140" s="54">
        <f t="shared" si="39"/>
        <v>0</v>
      </c>
      <c r="Y140" s="34"/>
    </row>
    <row r="141" spans="1:25" s="55" customFormat="1" ht="31.5" x14ac:dyDescent="0.25">
      <c r="A141" s="73">
        <v>130</v>
      </c>
      <c r="B141" s="114"/>
      <c r="C141" s="56" t="s">
        <v>240</v>
      </c>
      <c r="D141" s="40" t="s">
        <v>241</v>
      </c>
      <c r="E141" s="51">
        <v>14088674</v>
      </c>
      <c r="F141" s="51">
        <v>0</v>
      </c>
      <c r="G141" s="51">
        <f t="shared" si="40"/>
        <v>14088674</v>
      </c>
      <c r="H141" s="52"/>
      <c r="I141" s="53"/>
      <c r="J141" s="53"/>
      <c r="K141" s="52">
        <f t="shared" si="41"/>
        <v>0</v>
      </c>
      <c r="L141" s="53"/>
      <c r="M141" s="53"/>
      <c r="N141" s="53"/>
      <c r="O141" s="53">
        <f t="shared" si="42"/>
        <v>0</v>
      </c>
      <c r="P141" s="53"/>
      <c r="Q141" s="53"/>
      <c r="R141" s="53"/>
      <c r="S141" s="53">
        <f t="shared" si="43"/>
        <v>0</v>
      </c>
      <c r="T141" s="53"/>
      <c r="U141" s="53"/>
      <c r="V141" s="53"/>
      <c r="W141" s="53">
        <f t="shared" si="44"/>
        <v>0</v>
      </c>
      <c r="X141" s="54">
        <f t="shared" si="39"/>
        <v>0</v>
      </c>
      <c r="Y141" s="34"/>
    </row>
    <row r="142" spans="1:25" s="55" customFormat="1" ht="31.5" x14ac:dyDescent="0.25">
      <c r="A142" s="73">
        <v>131</v>
      </c>
      <c r="B142" s="114"/>
      <c r="C142" s="56" t="s">
        <v>242</v>
      </c>
      <c r="D142" s="40" t="s">
        <v>243</v>
      </c>
      <c r="E142" s="51">
        <v>30533095</v>
      </c>
      <c r="F142" s="51">
        <v>-30532995</v>
      </c>
      <c r="G142" s="51">
        <f t="shared" si="40"/>
        <v>100</v>
      </c>
      <c r="H142" s="52"/>
      <c r="I142" s="53"/>
      <c r="J142" s="53"/>
      <c r="K142" s="52">
        <f t="shared" si="41"/>
        <v>0</v>
      </c>
      <c r="L142" s="53"/>
      <c r="M142" s="53"/>
      <c r="N142" s="53"/>
      <c r="O142" s="53">
        <f t="shared" si="42"/>
        <v>0</v>
      </c>
      <c r="P142" s="53"/>
      <c r="Q142" s="53"/>
      <c r="R142" s="53"/>
      <c r="S142" s="53">
        <f t="shared" si="43"/>
        <v>0</v>
      </c>
      <c r="T142" s="53"/>
      <c r="U142" s="53"/>
      <c r="V142" s="53"/>
      <c r="W142" s="53">
        <f t="shared" si="44"/>
        <v>0</v>
      </c>
      <c r="X142" s="54">
        <f t="shared" si="39"/>
        <v>0</v>
      </c>
      <c r="Y142" s="34"/>
    </row>
    <row r="143" spans="1:25" s="55" customFormat="1" ht="31.5" x14ac:dyDescent="0.25">
      <c r="A143" s="73">
        <v>132</v>
      </c>
      <c r="B143" s="114"/>
      <c r="C143" s="56" t="s">
        <v>244</v>
      </c>
      <c r="D143" s="40" t="s">
        <v>53</v>
      </c>
      <c r="E143" s="51">
        <v>17542945</v>
      </c>
      <c r="F143" s="51">
        <v>25058360.09</v>
      </c>
      <c r="G143" s="51">
        <f t="shared" si="40"/>
        <v>42601305.090000004</v>
      </c>
      <c r="H143" s="52"/>
      <c r="I143" s="53"/>
      <c r="J143" s="53"/>
      <c r="K143" s="52">
        <f t="shared" si="41"/>
        <v>0</v>
      </c>
      <c r="L143" s="53"/>
      <c r="M143" s="53"/>
      <c r="N143" s="53">
        <v>8372360.1900000004</v>
      </c>
      <c r="O143" s="53">
        <f t="shared" si="42"/>
        <v>8372360.1900000004</v>
      </c>
      <c r="P143" s="53">
        <v>28866646.440000001</v>
      </c>
      <c r="Q143" s="53"/>
      <c r="R143" s="53"/>
      <c r="S143" s="53">
        <f t="shared" si="43"/>
        <v>28866646.440000001</v>
      </c>
      <c r="T143" s="53"/>
      <c r="U143" s="53"/>
      <c r="V143" s="53"/>
      <c r="W143" s="53">
        <f t="shared" si="44"/>
        <v>0</v>
      </c>
      <c r="X143" s="54">
        <f t="shared" si="39"/>
        <v>37239006.630000003</v>
      </c>
      <c r="Y143" s="34"/>
    </row>
    <row r="144" spans="1:25" s="55" customFormat="1" ht="31.5" x14ac:dyDescent="0.25">
      <c r="A144" s="73">
        <v>133</v>
      </c>
      <c r="B144" s="114" t="s">
        <v>245</v>
      </c>
      <c r="C144" s="56">
        <v>14548</v>
      </c>
      <c r="D144" s="40" t="s">
        <v>246</v>
      </c>
      <c r="E144" s="51">
        <v>12196075</v>
      </c>
      <c r="F144" s="51">
        <v>6315129.9199999999</v>
      </c>
      <c r="G144" s="51">
        <f t="shared" si="40"/>
        <v>18511204.920000002</v>
      </c>
      <c r="H144" s="52"/>
      <c r="I144" s="53"/>
      <c r="J144" s="53">
        <v>12190146.26</v>
      </c>
      <c r="K144" s="52">
        <f t="shared" si="41"/>
        <v>12190146.26</v>
      </c>
      <c r="L144" s="53"/>
      <c r="M144" s="53"/>
      <c r="N144" s="53"/>
      <c r="O144" s="53">
        <f t="shared" si="42"/>
        <v>0</v>
      </c>
      <c r="P144" s="53"/>
      <c r="Q144" s="53"/>
      <c r="R144" s="53"/>
      <c r="S144" s="53">
        <f t="shared" si="43"/>
        <v>0</v>
      </c>
      <c r="T144" s="53"/>
      <c r="U144" s="53"/>
      <c r="V144" s="53"/>
      <c r="W144" s="53">
        <f t="shared" si="44"/>
        <v>0</v>
      </c>
      <c r="X144" s="54">
        <f t="shared" si="39"/>
        <v>12190146.26</v>
      </c>
      <c r="Y144" s="34"/>
    </row>
    <row r="145" spans="1:26" s="55" customFormat="1" ht="31.5" x14ac:dyDescent="0.25">
      <c r="A145" s="73">
        <v>134</v>
      </c>
      <c r="B145" s="114"/>
      <c r="C145" s="56" t="s">
        <v>247</v>
      </c>
      <c r="D145" s="40" t="s">
        <v>248</v>
      </c>
      <c r="E145" s="51">
        <v>699817</v>
      </c>
      <c r="F145" s="51">
        <v>0</v>
      </c>
      <c r="G145" s="51">
        <f t="shared" si="40"/>
        <v>699817</v>
      </c>
      <c r="H145" s="52"/>
      <c r="I145" s="53"/>
      <c r="J145" s="53"/>
      <c r="K145" s="52">
        <f t="shared" si="41"/>
        <v>0</v>
      </c>
      <c r="L145" s="53"/>
      <c r="M145" s="53"/>
      <c r="N145" s="53"/>
      <c r="O145" s="53">
        <f t="shared" si="42"/>
        <v>0</v>
      </c>
      <c r="P145" s="53"/>
      <c r="Q145" s="53"/>
      <c r="R145" s="53"/>
      <c r="S145" s="53">
        <f t="shared" si="43"/>
        <v>0</v>
      </c>
      <c r="T145" s="53"/>
      <c r="U145" s="53"/>
      <c r="V145" s="53"/>
      <c r="W145" s="53">
        <f t="shared" si="44"/>
        <v>0</v>
      </c>
      <c r="X145" s="54">
        <f t="shared" si="39"/>
        <v>0</v>
      </c>
      <c r="Y145" s="34"/>
    </row>
    <row r="146" spans="1:26" s="55" customFormat="1" ht="47.25" x14ac:dyDescent="0.25">
      <c r="A146" s="73">
        <v>135</v>
      </c>
      <c r="B146" s="56" t="s">
        <v>249</v>
      </c>
      <c r="C146" s="56" t="s">
        <v>250</v>
      </c>
      <c r="D146" s="40" t="s">
        <v>251</v>
      </c>
      <c r="E146" s="51">
        <v>85246069</v>
      </c>
      <c r="F146" s="51"/>
      <c r="G146" s="51">
        <f t="shared" si="40"/>
        <v>85246069</v>
      </c>
      <c r="H146" s="52"/>
      <c r="I146" s="53"/>
      <c r="J146" s="53"/>
      <c r="K146" s="52">
        <f t="shared" si="41"/>
        <v>0</v>
      </c>
      <c r="L146" s="58">
        <v>13536152.24</v>
      </c>
      <c r="M146" s="57">
        <v>26430423.539999999</v>
      </c>
      <c r="N146" s="53"/>
      <c r="O146" s="53">
        <f t="shared" si="42"/>
        <v>39966575.780000001</v>
      </c>
      <c r="P146" s="53"/>
      <c r="Q146" s="53">
        <v>9976770.8200000003</v>
      </c>
      <c r="R146" s="53"/>
      <c r="S146" s="53">
        <f t="shared" si="43"/>
        <v>9976770.8200000003</v>
      </c>
      <c r="T146" s="53"/>
      <c r="U146" s="53"/>
      <c r="V146" s="53"/>
      <c r="W146" s="53">
        <f t="shared" si="44"/>
        <v>0</v>
      </c>
      <c r="X146" s="54">
        <f t="shared" si="39"/>
        <v>49943346.600000001</v>
      </c>
      <c r="Y146" s="34"/>
    </row>
    <row r="147" spans="1:26" s="55" customFormat="1" ht="31.5" x14ac:dyDescent="0.25">
      <c r="A147" s="73">
        <v>136</v>
      </c>
      <c r="B147" s="56" t="s">
        <v>99</v>
      </c>
      <c r="C147" s="56">
        <v>13905</v>
      </c>
      <c r="D147" s="40" t="s">
        <v>100</v>
      </c>
      <c r="E147" s="51">
        <v>59754339</v>
      </c>
      <c r="F147" s="51">
        <v>203159229.84</v>
      </c>
      <c r="G147" s="51">
        <f t="shared" si="40"/>
        <v>262913568.84</v>
      </c>
      <c r="H147" s="52"/>
      <c r="I147" s="53"/>
      <c r="J147" s="53"/>
      <c r="K147" s="52">
        <f t="shared" si="41"/>
        <v>0</v>
      </c>
      <c r="L147" s="53">
        <v>161606218.22</v>
      </c>
      <c r="M147" s="53"/>
      <c r="N147" s="53"/>
      <c r="O147" s="53">
        <f t="shared" si="42"/>
        <v>161606218.22</v>
      </c>
      <c r="P147" s="53"/>
      <c r="Q147" s="53"/>
      <c r="R147" s="53"/>
      <c r="S147" s="53">
        <f t="shared" si="43"/>
        <v>0</v>
      </c>
      <c r="T147" s="53"/>
      <c r="U147" s="53"/>
      <c r="V147" s="53"/>
      <c r="W147" s="53">
        <f t="shared" si="44"/>
        <v>0</v>
      </c>
      <c r="X147" s="54">
        <f t="shared" si="39"/>
        <v>161606218.22</v>
      </c>
      <c r="Y147" s="34"/>
    </row>
    <row r="148" spans="1:26" s="55" customFormat="1" ht="31.5" x14ac:dyDescent="0.25">
      <c r="A148" s="73">
        <v>137</v>
      </c>
      <c r="B148" s="56"/>
      <c r="C148" s="59" t="s">
        <v>111</v>
      </c>
      <c r="D148" s="40" t="s">
        <v>112</v>
      </c>
      <c r="E148" s="51">
        <v>230879354</v>
      </c>
      <c r="F148" s="51">
        <v>-230267091.38999999</v>
      </c>
      <c r="G148" s="51">
        <f t="shared" si="40"/>
        <v>612262.61000001431</v>
      </c>
      <c r="H148" s="52"/>
      <c r="I148" s="53"/>
      <c r="J148" s="53"/>
      <c r="K148" s="52">
        <f t="shared" si="41"/>
        <v>0</v>
      </c>
      <c r="L148" s="53"/>
      <c r="M148" s="53"/>
      <c r="N148" s="53"/>
      <c r="O148" s="53">
        <f t="shared" si="42"/>
        <v>0</v>
      </c>
      <c r="P148" s="53"/>
      <c r="Q148" s="53"/>
      <c r="R148" s="53"/>
      <c r="S148" s="53">
        <f t="shared" si="43"/>
        <v>0</v>
      </c>
      <c r="T148" s="53"/>
      <c r="U148" s="53"/>
      <c r="V148" s="53"/>
      <c r="W148" s="53">
        <f t="shared" si="44"/>
        <v>0</v>
      </c>
      <c r="X148" s="54">
        <f t="shared" si="39"/>
        <v>0</v>
      </c>
      <c r="Y148" s="34"/>
    </row>
    <row r="149" spans="1:26" s="47" customFormat="1" x14ac:dyDescent="0.25">
      <c r="A149" s="41" t="s">
        <v>252</v>
      </c>
      <c r="B149" s="42"/>
      <c r="C149" s="43"/>
      <c r="D149" s="41"/>
      <c r="E149" s="60">
        <f t="shared" ref="E149:X149" si="45">SUM(E63:E148)</f>
        <v>2000000000</v>
      </c>
      <c r="F149" s="60">
        <f t="shared" si="45"/>
        <v>0</v>
      </c>
      <c r="G149" s="60">
        <f t="shared" si="45"/>
        <v>1999999999.9999995</v>
      </c>
      <c r="H149" s="60">
        <v>0</v>
      </c>
      <c r="I149" s="60">
        <v>71288678.459999993</v>
      </c>
      <c r="J149" s="60">
        <v>185752782.94999999</v>
      </c>
      <c r="K149" s="60">
        <f t="shared" si="45"/>
        <v>257041461.41000003</v>
      </c>
      <c r="L149" s="60">
        <v>201044868.88</v>
      </c>
      <c r="M149" s="60">
        <v>81302141.409999996</v>
      </c>
      <c r="N149" s="60">
        <v>140297409.31999999</v>
      </c>
      <c r="O149" s="60">
        <f t="shared" si="45"/>
        <v>422644419.61000001</v>
      </c>
      <c r="P149" s="60">
        <v>157022729.17000002</v>
      </c>
      <c r="Q149" s="60">
        <v>100065932.94999999</v>
      </c>
      <c r="R149" s="60">
        <v>170154723.68000001</v>
      </c>
      <c r="S149" s="60">
        <f t="shared" si="45"/>
        <v>427243385.79999989</v>
      </c>
      <c r="T149" s="60">
        <f t="shared" si="45"/>
        <v>0</v>
      </c>
      <c r="U149" s="60">
        <f t="shared" si="45"/>
        <v>0</v>
      </c>
      <c r="V149" s="60">
        <f t="shared" si="45"/>
        <v>0</v>
      </c>
      <c r="W149" s="60">
        <f t="shared" si="45"/>
        <v>0</v>
      </c>
      <c r="X149" s="60">
        <f t="shared" si="45"/>
        <v>1106929266.8200002</v>
      </c>
      <c r="Y149" s="45"/>
      <c r="Z149" s="61"/>
    </row>
    <row r="150" spans="1:26" s="50" customFormat="1" x14ac:dyDescent="0.25">
      <c r="A150" s="48" t="s">
        <v>253</v>
      </c>
      <c r="B150" s="49"/>
      <c r="C150" s="49"/>
      <c r="D150" s="49"/>
      <c r="E150" s="49"/>
      <c r="F150" s="49"/>
      <c r="G150" s="49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45"/>
      <c r="Z150" s="63"/>
    </row>
    <row r="151" spans="1:26" s="55" customFormat="1" ht="31.5" x14ac:dyDescent="0.25">
      <c r="A151" s="73">
        <v>138</v>
      </c>
      <c r="B151" s="56"/>
      <c r="C151" s="59" t="s">
        <v>111</v>
      </c>
      <c r="D151" s="40" t="s">
        <v>112</v>
      </c>
      <c r="E151" s="51">
        <v>140376000</v>
      </c>
      <c r="F151" s="51">
        <v>24624000</v>
      </c>
      <c r="G151" s="51">
        <f>+E151+F151</f>
        <v>165000000</v>
      </c>
      <c r="H151" s="52"/>
      <c r="I151" s="53"/>
      <c r="J151" s="53"/>
      <c r="K151" s="52">
        <f>SUM(H151:J151)</f>
        <v>0</v>
      </c>
      <c r="L151" s="53"/>
      <c r="M151" s="53"/>
      <c r="N151" s="53"/>
      <c r="O151" s="53">
        <f>SUM(L151:N151)</f>
        <v>0</v>
      </c>
      <c r="P151" s="53"/>
      <c r="Q151" s="53"/>
      <c r="R151" s="64"/>
      <c r="S151" s="53">
        <f>SUM(P151:R151)</f>
        <v>0</v>
      </c>
      <c r="T151" s="53"/>
      <c r="U151" s="53"/>
      <c r="V151" s="53"/>
      <c r="W151" s="53">
        <f>SUM(T151:V151)</f>
        <v>0</v>
      </c>
      <c r="X151" s="54">
        <f>+K151+O151+S151+W151</f>
        <v>0</v>
      </c>
      <c r="Y151" s="34"/>
    </row>
    <row r="152" spans="1:26" s="47" customFormat="1" x14ac:dyDescent="0.25">
      <c r="A152" s="65" t="s">
        <v>254</v>
      </c>
      <c r="B152" s="42"/>
      <c r="C152" s="66"/>
      <c r="D152" s="65"/>
      <c r="E152" s="44">
        <f t="shared" ref="E152:X152" si="46">SUM(E151:E151)</f>
        <v>140376000</v>
      </c>
      <c r="F152" s="44">
        <f t="shared" si="46"/>
        <v>24624000</v>
      </c>
      <c r="G152" s="44">
        <f t="shared" si="46"/>
        <v>165000000</v>
      </c>
      <c r="H152" s="44">
        <v>0</v>
      </c>
      <c r="I152" s="44">
        <v>0</v>
      </c>
      <c r="J152" s="44">
        <v>0</v>
      </c>
      <c r="K152" s="44">
        <f t="shared" si="46"/>
        <v>0</v>
      </c>
      <c r="L152" s="44">
        <v>0</v>
      </c>
      <c r="M152" s="44">
        <v>0</v>
      </c>
      <c r="N152" s="44">
        <v>0</v>
      </c>
      <c r="O152" s="44">
        <f t="shared" si="46"/>
        <v>0</v>
      </c>
      <c r="P152" s="44">
        <v>0</v>
      </c>
      <c r="Q152" s="44">
        <v>0</v>
      </c>
      <c r="R152" s="44">
        <v>0</v>
      </c>
      <c r="S152" s="44">
        <f t="shared" si="46"/>
        <v>0</v>
      </c>
      <c r="T152" s="44">
        <f t="shared" si="46"/>
        <v>0</v>
      </c>
      <c r="U152" s="44">
        <f t="shared" si="46"/>
        <v>0</v>
      </c>
      <c r="V152" s="44">
        <f t="shared" si="46"/>
        <v>0</v>
      </c>
      <c r="W152" s="44">
        <f t="shared" si="46"/>
        <v>0</v>
      </c>
      <c r="X152" s="44">
        <f t="shared" si="46"/>
        <v>0</v>
      </c>
      <c r="Y152" s="46"/>
      <c r="Z152" s="67"/>
    </row>
    <row r="153" spans="1:26" s="24" customFormat="1" x14ac:dyDescent="0.25">
      <c r="A153" s="17" t="s">
        <v>255</v>
      </c>
      <c r="B153" s="18"/>
      <c r="C153" s="18"/>
      <c r="D153" s="19"/>
      <c r="E153" s="20"/>
      <c r="F153" s="20"/>
      <c r="G153" s="20"/>
      <c r="H153" s="21"/>
      <c r="I153" s="22"/>
      <c r="J153" s="22"/>
      <c r="K153" s="21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3"/>
      <c r="Y153" s="45"/>
    </row>
    <row r="154" spans="1:26" s="55" customFormat="1" ht="31.5" x14ac:dyDescent="0.25">
      <c r="A154" s="73">
        <v>139</v>
      </c>
      <c r="B154" s="56" t="s">
        <v>101</v>
      </c>
      <c r="C154" s="56">
        <v>14608</v>
      </c>
      <c r="D154" s="40" t="s">
        <v>144</v>
      </c>
      <c r="E154" s="51">
        <v>0</v>
      </c>
      <c r="F154" s="51">
        <v>30000000</v>
      </c>
      <c r="G154" s="29">
        <f>+E154+F154</f>
        <v>30000000</v>
      </c>
      <c r="H154" s="68"/>
      <c r="I154" s="68"/>
      <c r="J154" s="31">
        <v>20217250.809999999</v>
      </c>
      <c r="K154" s="68">
        <f>SUM(H154:J154)</f>
        <v>20217250.809999999</v>
      </c>
      <c r="L154" s="68"/>
      <c r="M154" s="68"/>
      <c r="N154" s="68"/>
      <c r="O154" s="68">
        <f t="shared" ref="O154:O160" si="47">SUM(L154:N154)</f>
        <v>0</v>
      </c>
      <c r="P154" s="68"/>
      <c r="Q154" s="68"/>
      <c r="R154" s="68"/>
      <c r="S154" s="68">
        <f>SUM(P154:R154)</f>
        <v>0</v>
      </c>
      <c r="T154" s="68"/>
      <c r="U154" s="68"/>
      <c r="V154" s="68"/>
      <c r="W154" s="68">
        <f t="shared" ref="W154:W160" si="48">SUM(T154:V154)</f>
        <v>0</v>
      </c>
      <c r="X154" s="69">
        <f>+K154+O154+S154+W154</f>
        <v>20217250.809999999</v>
      </c>
      <c r="Y154" s="34"/>
    </row>
    <row r="155" spans="1:26" s="55" customFormat="1" ht="47.25" x14ac:dyDescent="0.25">
      <c r="A155" s="73">
        <v>140</v>
      </c>
      <c r="B155" s="56" t="s">
        <v>31</v>
      </c>
      <c r="C155" s="56">
        <v>14621</v>
      </c>
      <c r="D155" s="40" t="s">
        <v>33</v>
      </c>
      <c r="E155" s="51">
        <v>0</v>
      </c>
      <c r="F155" s="51">
        <v>98447004.819999993</v>
      </c>
      <c r="G155" s="29">
        <f>+E155+F155</f>
        <v>98447004.819999993</v>
      </c>
      <c r="H155" s="68"/>
      <c r="I155" s="68"/>
      <c r="J155" s="31">
        <v>98447004.819999993</v>
      </c>
      <c r="K155" s="68">
        <f>SUM(H155:J155)</f>
        <v>98447004.819999993</v>
      </c>
      <c r="L155" s="68"/>
      <c r="M155" s="68"/>
      <c r="N155" s="68"/>
      <c r="O155" s="68">
        <f t="shared" ref="O155" si="49">SUM(L155:N155)</f>
        <v>0</v>
      </c>
      <c r="P155" s="68"/>
      <c r="Q155" s="68"/>
      <c r="R155" s="68"/>
      <c r="S155" s="68">
        <f>SUM(P155:R155)</f>
        <v>0</v>
      </c>
      <c r="T155" s="68"/>
      <c r="U155" s="68"/>
      <c r="V155" s="68"/>
      <c r="W155" s="68">
        <f t="shared" ref="W155" si="50">SUM(T155:V155)</f>
        <v>0</v>
      </c>
      <c r="X155" s="69">
        <f>+K155+O155+S155+W155</f>
        <v>98447004.819999993</v>
      </c>
      <c r="Y155" s="34"/>
    </row>
    <row r="156" spans="1:26" s="55" customFormat="1" x14ac:dyDescent="0.25">
      <c r="A156" s="73">
        <v>141</v>
      </c>
      <c r="B156" s="56" t="s">
        <v>44</v>
      </c>
      <c r="C156" s="56" t="s">
        <v>231</v>
      </c>
      <c r="D156" s="40" t="s">
        <v>46</v>
      </c>
      <c r="E156" s="51">
        <v>0</v>
      </c>
      <c r="F156" s="51">
        <v>14847057.720000001</v>
      </c>
      <c r="G156" s="29">
        <f t="shared" ref="G156:G160" si="51">+E156+F156</f>
        <v>14847057.720000001</v>
      </c>
      <c r="H156" s="68"/>
      <c r="I156" s="68"/>
      <c r="J156" s="31"/>
      <c r="K156" s="68">
        <f t="shared" ref="K156:K160" si="52">SUM(H156:J156)</f>
        <v>0</v>
      </c>
      <c r="L156" s="68"/>
      <c r="M156" s="68"/>
      <c r="N156" s="68"/>
      <c r="O156" s="68">
        <f t="shared" si="47"/>
        <v>0</v>
      </c>
      <c r="P156" s="68"/>
      <c r="Q156" s="68"/>
      <c r="R156" s="68"/>
      <c r="S156" s="68">
        <f t="shared" ref="S156:S160" si="53">SUM(P156:R156)</f>
        <v>0</v>
      </c>
      <c r="T156" s="68"/>
      <c r="U156" s="68"/>
      <c r="V156" s="68"/>
      <c r="W156" s="68">
        <f t="shared" si="48"/>
        <v>0</v>
      </c>
      <c r="X156" s="69">
        <f t="shared" ref="X156:X160" si="54">+K156+O156+S156+W156</f>
        <v>0</v>
      </c>
      <c r="Y156" s="34"/>
    </row>
    <row r="157" spans="1:26" s="55" customFormat="1" ht="31.5" x14ac:dyDescent="0.25">
      <c r="A157" s="73">
        <v>142</v>
      </c>
      <c r="B157" s="56" t="s">
        <v>83</v>
      </c>
      <c r="C157" s="56" t="s">
        <v>123</v>
      </c>
      <c r="D157" s="40" t="s">
        <v>124</v>
      </c>
      <c r="E157" s="51">
        <v>0</v>
      </c>
      <c r="F157" s="51">
        <v>30151381.690000001</v>
      </c>
      <c r="G157" s="29">
        <f>+E157+F157</f>
        <v>30151381.690000001</v>
      </c>
      <c r="H157" s="68"/>
      <c r="I157" s="68"/>
      <c r="J157" s="31"/>
      <c r="K157" s="68">
        <f>SUM(H157:J157)</f>
        <v>0</v>
      </c>
      <c r="L157" s="68"/>
      <c r="M157" s="68"/>
      <c r="N157" s="68"/>
      <c r="O157" s="68">
        <f>SUM(L157:N157)</f>
        <v>0</v>
      </c>
      <c r="P157" s="68">
        <v>20457124.559999999</v>
      </c>
      <c r="Q157" s="68"/>
      <c r="R157" s="68"/>
      <c r="S157" s="68">
        <f>SUM(P157:R157)</f>
        <v>20457124.559999999</v>
      </c>
      <c r="T157" s="68"/>
      <c r="U157" s="68"/>
      <c r="V157" s="68"/>
      <c r="W157" s="68">
        <f>SUM(T157:V157)</f>
        <v>0</v>
      </c>
      <c r="X157" s="69">
        <f>+K157+O157+S157+W157</f>
        <v>20457124.559999999</v>
      </c>
      <c r="Y157" s="34"/>
    </row>
    <row r="158" spans="1:26" s="55" customFormat="1" ht="31.5" x14ac:dyDescent="0.25">
      <c r="A158" s="73">
        <v>143</v>
      </c>
      <c r="B158" s="56" t="s">
        <v>61</v>
      </c>
      <c r="C158" s="56" t="s">
        <v>62</v>
      </c>
      <c r="D158" s="40" t="s">
        <v>63</v>
      </c>
      <c r="E158" s="51">
        <v>0</v>
      </c>
      <c r="F158" s="51">
        <v>6816432.0199999996</v>
      </c>
      <c r="G158" s="29">
        <f t="shared" si="51"/>
        <v>6816432.0199999996</v>
      </c>
      <c r="H158" s="68"/>
      <c r="I158" s="68"/>
      <c r="J158" s="31"/>
      <c r="K158" s="68">
        <f t="shared" si="52"/>
        <v>0</v>
      </c>
      <c r="L158" s="68"/>
      <c r="M158" s="68">
        <v>250225.97999999899</v>
      </c>
      <c r="N158" s="68"/>
      <c r="O158" s="68">
        <f t="shared" si="47"/>
        <v>250225.97999999899</v>
      </c>
      <c r="P158" s="68"/>
      <c r="Q158" s="68"/>
      <c r="R158" s="68"/>
      <c r="S158" s="68">
        <f t="shared" si="53"/>
        <v>0</v>
      </c>
      <c r="T158" s="68"/>
      <c r="U158" s="68"/>
      <c r="V158" s="68"/>
      <c r="W158" s="68">
        <f t="shared" si="48"/>
        <v>0</v>
      </c>
      <c r="X158" s="69">
        <f t="shared" si="54"/>
        <v>250225.97999999899</v>
      </c>
    </row>
    <row r="159" spans="1:26" s="55" customFormat="1" ht="31.5" x14ac:dyDescent="0.25">
      <c r="A159" s="73">
        <v>144</v>
      </c>
      <c r="B159" s="56" t="s">
        <v>68</v>
      </c>
      <c r="C159" s="56" t="s">
        <v>256</v>
      </c>
      <c r="D159" s="119" t="s">
        <v>71</v>
      </c>
      <c r="E159" s="51">
        <v>0</v>
      </c>
      <c r="F159" s="51">
        <v>15191009.99</v>
      </c>
      <c r="G159" s="29">
        <f t="shared" si="51"/>
        <v>15191009.99</v>
      </c>
      <c r="H159" s="68"/>
      <c r="I159" s="68"/>
      <c r="J159" s="31"/>
      <c r="K159" s="68">
        <f t="shared" si="52"/>
        <v>0</v>
      </c>
      <c r="L159" s="68"/>
      <c r="M159" s="68"/>
      <c r="N159" s="68"/>
      <c r="O159" s="68">
        <f t="shared" si="47"/>
        <v>0</v>
      </c>
      <c r="P159" s="68"/>
      <c r="Q159" s="68"/>
      <c r="R159" s="68"/>
      <c r="S159" s="68">
        <f t="shared" si="53"/>
        <v>0</v>
      </c>
      <c r="T159" s="68"/>
      <c r="U159" s="68"/>
      <c r="V159" s="68"/>
      <c r="W159" s="68">
        <f t="shared" si="48"/>
        <v>0</v>
      </c>
      <c r="X159" s="69">
        <f t="shared" si="54"/>
        <v>0</v>
      </c>
      <c r="Y159" s="34"/>
    </row>
    <row r="160" spans="1:26" s="55" customFormat="1" ht="31.5" x14ac:dyDescent="0.25">
      <c r="A160" s="73">
        <v>145</v>
      </c>
      <c r="B160" s="56"/>
      <c r="C160" s="59" t="s">
        <v>111</v>
      </c>
      <c r="D160" s="40" t="s">
        <v>112</v>
      </c>
      <c r="E160" s="51">
        <v>0</v>
      </c>
      <c r="F160" s="51">
        <v>13318720.76</v>
      </c>
      <c r="G160" s="29">
        <f t="shared" si="51"/>
        <v>13318720.76</v>
      </c>
      <c r="H160" s="68"/>
      <c r="I160" s="68"/>
      <c r="J160" s="31"/>
      <c r="K160" s="68">
        <f t="shared" si="52"/>
        <v>0</v>
      </c>
      <c r="L160" s="68"/>
      <c r="M160" s="68"/>
      <c r="N160" s="68"/>
      <c r="O160" s="68">
        <f t="shared" si="47"/>
        <v>0</v>
      </c>
      <c r="P160" s="68"/>
      <c r="Q160" s="68"/>
      <c r="R160" s="68"/>
      <c r="S160" s="68">
        <f t="shared" si="53"/>
        <v>0</v>
      </c>
      <c r="T160" s="68"/>
      <c r="U160" s="68"/>
      <c r="V160" s="68"/>
      <c r="W160" s="68">
        <f t="shared" si="48"/>
        <v>0</v>
      </c>
      <c r="X160" s="69">
        <f t="shared" si="54"/>
        <v>0</v>
      </c>
      <c r="Y160" s="34"/>
    </row>
    <row r="161" spans="1:26" s="47" customFormat="1" x14ac:dyDescent="0.25">
      <c r="A161" s="65" t="s">
        <v>257</v>
      </c>
      <c r="B161" s="42"/>
      <c r="C161" s="66"/>
      <c r="D161" s="65"/>
      <c r="E161" s="44">
        <f t="shared" ref="E161:X161" si="55">SUM(E154:E160)</f>
        <v>0</v>
      </c>
      <c r="F161" s="44">
        <f t="shared" si="55"/>
        <v>208771607</v>
      </c>
      <c r="G161" s="44">
        <f t="shared" si="55"/>
        <v>208771607</v>
      </c>
      <c r="H161" s="44">
        <v>0</v>
      </c>
      <c r="I161" s="44">
        <v>0</v>
      </c>
      <c r="J161" s="44">
        <v>118664255.63</v>
      </c>
      <c r="K161" s="44">
        <f t="shared" si="55"/>
        <v>118664255.63</v>
      </c>
      <c r="L161" s="44">
        <v>0</v>
      </c>
      <c r="M161" s="44">
        <v>250225.97999999899</v>
      </c>
      <c r="N161" s="44">
        <v>0</v>
      </c>
      <c r="O161" s="44">
        <f t="shared" si="55"/>
        <v>250225.97999999899</v>
      </c>
      <c r="P161" s="44">
        <v>20457124.559999999</v>
      </c>
      <c r="Q161" s="44">
        <v>0</v>
      </c>
      <c r="R161" s="44">
        <v>0</v>
      </c>
      <c r="S161" s="44">
        <f t="shared" si="55"/>
        <v>20457124.559999999</v>
      </c>
      <c r="T161" s="44">
        <f t="shared" si="55"/>
        <v>0</v>
      </c>
      <c r="U161" s="44">
        <f t="shared" si="55"/>
        <v>0</v>
      </c>
      <c r="V161" s="44">
        <f t="shared" si="55"/>
        <v>0</v>
      </c>
      <c r="W161" s="44">
        <f t="shared" si="55"/>
        <v>0</v>
      </c>
      <c r="X161" s="44">
        <f t="shared" si="55"/>
        <v>139371606.16999999</v>
      </c>
      <c r="Y161" s="45"/>
      <c r="Z161" s="67"/>
    </row>
    <row r="162" spans="1:26" s="24" customFormat="1" x14ac:dyDescent="0.25">
      <c r="A162" s="17" t="s">
        <v>258</v>
      </c>
      <c r="B162" s="18"/>
      <c r="C162" s="18"/>
      <c r="D162" s="19"/>
      <c r="E162" s="20"/>
      <c r="F162" s="20"/>
      <c r="G162" s="20"/>
      <c r="H162" s="21"/>
      <c r="I162" s="22"/>
      <c r="J162" s="22"/>
      <c r="K162" s="21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3"/>
      <c r="Y162" s="45"/>
    </row>
    <row r="163" spans="1:26" s="55" customFormat="1" ht="31.5" x14ac:dyDescent="0.25">
      <c r="A163" s="73">
        <v>146</v>
      </c>
      <c r="B163" s="56" t="s">
        <v>72</v>
      </c>
      <c r="C163" s="56" t="s">
        <v>259</v>
      </c>
      <c r="D163" s="40" t="s">
        <v>73</v>
      </c>
      <c r="E163" s="51">
        <v>0</v>
      </c>
      <c r="F163" s="51">
        <v>11127725.699999999</v>
      </c>
      <c r="G163" s="51">
        <f>+E163+F163</f>
        <v>11127725.699999999</v>
      </c>
      <c r="H163" s="52"/>
      <c r="I163" s="53"/>
      <c r="J163" s="53"/>
      <c r="K163" s="52">
        <f>SUM(H163:J163)</f>
        <v>0</v>
      </c>
      <c r="L163" s="53"/>
      <c r="M163" s="53"/>
      <c r="N163" s="53"/>
      <c r="O163" s="53">
        <f>SUM(L163:N163)</f>
        <v>0</v>
      </c>
      <c r="P163" s="53"/>
      <c r="Q163" s="53"/>
      <c r="R163" s="53"/>
      <c r="S163" s="53">
        <f>SUM(P163:R163)</f>
        <v>0</v>
      </c>
      <c r="T163" s="53"/>
      <c r="U163" s="53"/>
      <c r="V163" s="53"/>
      <c r="W163" s="53">
        <f>SUM(T163:V163)</f>
        <v>0</v>
      </c>
      <c r="X163" s="54">
        <f>+K163+O163+S163+W163</f>
        <v>0</v>
      </c>
      <c r="Y163" s="34"/>
    </row>
    <row r="164" spans="1:26" s="55" customFormat="1" ht="31.5" x14ac:dyDescent="0.25">
      <c r="A164" s="73">
        <v>147</v>
      </c>
      <c r="B164" s="56" t="s">
        <v>40</v>
      </c>
      <c r="C164" s="56">
        <v>16301</v>
      </c>
      <c r="D164" s="40" t="s">
        <v>260</v>
      </c>
      <c r="E164" s="51">
        <v>0</v>
      </c>
      <c r="F164" s="51">
        <v>53735224.280000001</v>
      </c>
      <c r="G164" s="51">
        <f>+E164+F164</f>
        <v>53735224.280000001</v>
      </c>
      <c r="H164" s="52"/>
      <c r="I164" s="53"/>
      <c r="J164" s="53"/>
      <c r="K164" s="52">
        <f t="shared" ref="K164:K168" si="56">SUM(H164:J164)</f>
        <v>0</v>
      </c>
      <c r="L164" s="53"/>
      <c r="M164" s="53">
        <v>10747044.859999999</v>
      </c>
      <c r="N164" s="53"/>
      <c r="O164" s="53">
        <f>SUM(L164:N164)</f>
        <v>10747044.859999999</v>
      </c>
      <c r="P164" s="53"/>
      <c r="Q164" s="53"/>
      <c r="R164" s="53"/>
      <c r="S164" s="53">
        <f t="shared" ref="S164:S167" si="57">SUM(P164:R164)</f>
        <v>0</v>
      </c>
      <c r="T164" s="53"/>
      <c r="U164" s="53"/>
      <c r="V164" s="53"/>
      <c r="W164" s="53">
        <f t="shared" ref="W164:W167" si="58">SUM(T164:V164)</f>
        <v>0</v>
      </c>
      <c r="X164" s="54">
        <f t="shared" ref="X164:X167" si="59">+K164+O164+S164+W164</f>
        <v>10747044.859999999</v>
      </c>
      <c r="Y164" s="34"/>
    </row>
    <row r="165" spans="1:26" s="55" customFormat="1" ht="47.25" x14ac:dyDescent="0.25">
      <c r="A165" s="73">
        <v>148</v>
      </c>
      <c r="B165" s="56" t="s">
        <v>83</v>
      </c>
      <c r="C165" s="56">
        <v>12403</v>
      </c>
      <c r="D165" s="40" t="s">
        <v>85</v>
      </c>
      <c r="E165" s="51">
        <v>0</v>
      </c>
      <c r="F165" s="51">
        <v>9258347.2400000002</v>
      </c>
      <c r="G165" s="51">
        <f t="shared" ref="G165:G168" si="60">+E165+F165</f>
        <v>9258347.2400000002</v>
      </c>
      <c r="H165" s="52"/>
      <c r="I165" s="53"/>
      <c r="J165" s="53"/>
      <c r="K165" s="52"/>
      <c r="L165" s="53"/>
      <c r="M165" s="53"/>
      <c r="N165" s="53"/>
      <c r="O165" s="53"/>
      <c r="P165" s="53"/>
      <c r="Q165" s="53"/>
      <c r="R165" s="53">
        <v>6359928.6099999994</v>
      </c>
      <c r="S165" s="53">
        <f t="shared" ref="S165" si="61">SUM(P165:R165)</f>
        <v>6359928.6099999994</v>
      </c>
      <c r="T165" s="53"/>
      <c r="U165" s="53"/>
      <c r="V165" s="53"/>
      <c r="W165" s="53">
        <f t="shared" ref="W165" si="62">SUM(T165:V165)</f>
        <v>0</v>
      </c>
      <c r="X165" s="54">
        <f t="shared" si="59"/>
        <v>6359928.6099999994</v>
      </c>
      <c r="Y165" s="34"/>
    </row>
    <row r="166" spans="1:26" s="55" customFormat="1" ht="47.25" x14ac:dyDescent="0.25">
      <c r="A166" s="73">
        <v>149</v>
      </c>
      <c r="B166" s="56" t="s">
        <v>103</v>
      </c>
      <c r="C166" s="56">
        <v>14536</v>
      </c>
      <c r="D166" s="40" t="s">
        <v>261</v>
      </c>
      <c r="E166" s="51">
        <v>0</v>
      </c>
      <c r="F166" s="51">
        <v>21036826.5</v>
      </c>
      <c r="G166" s="51">
        <f t="shared" si="60"/>
        <v>21036826.5</v>
      </c>
      <c r="H166" s="52"/>
      <c r="I166" s="53"/>
      <c r="J166" s="53"/>
      <c r="K166" s="52"/>
      <c r="L166" s="53"/>
      <c r="M166" s="53"/>
      <c r="N166" s="53"/>
      <c r="O166" s="53"/>
      <c r="P166" s="70">
        <v>12186623.140000001</v>
      </c>
      <c r="Q166" s="70"/>
      <c r="R166" s="71"/>
      <c r="S166" s="70">
        <f>SUM(P166:R166)</f>
        <v>12186623.140000001</v>
      </c>
      <c r="T166" s="53"/>
      <c r="U166" s="53"/>
      <c r="V166" s="53"/>
      <c r="W166" s="53">
        <f>SUM(T166:V166)</f>
        <v>0</v>
      </c>
      <c r="X166" s="54">
        <f>+K166+O166+S166+W166</f>
        <v>12186623.140000001</v>
      </c>
      <c r="Y166" s="34"/>
    </row>
    <row r="167" spans="1:26" s="55" customFormat="1" ht="31.5" x14ac:dyDescent="0.25">
      <c r="A167" s="73">
        <v>150</v>
      </c>
      <c r="B167" s="114" t="s">
        <v>31</v>
      </c>
      <c r="C167" s="56">
        <v>14621</v>
      </c>
      <c r="D167" s="40" t="s">
        <v>262</v>
      </c>
      <c r="E167" s="51">
        <v>0</v>
      </c>
      <c r="F167" s="51">
        <v>29248860.649999999</v>
      </c>
      <c r="G167" s="51">
        <f t="shared" si="60"/>
        <v>29248860.649999999</v>
      </c>
      <c r="H167" s="52"/>
      <c r="I167" s="53"/>
      <c r="J167" s="53"/>
      <c r="K167" s="52">
        <f t="shared" si="56"/>
        <v>0</v>
      </c>
      <c r="L167" s="53"/>
      <c r="M167" s="53"/>
      <c r="N167" s="53"/>
      <c r="O167" s="53"/>
      <c r="P167" s="53"/>
      <c r="Q167" s="53">
        <v>23890842.690000001</v>
      </c>
      <c r="R167" s="53"/>
      <c r="S167" s="53">
        <f t="shared" si="57"/>
        <v>23890842.690000001</v>
      </c>
      <c r="T167" s="53"/>
      <c r="U167" s="53"/>
      <c r="V167" s="53"/>
      <c r="W167" s="53">
        <f t="shared" si="58"/>
        <v>0</v>
      </c>
      <c r="X167" s="54">
        <f t="shared" si="59"/>
        <v>23890842.690000001</v>
      </c>
      <c r="Y167" s="34"/>
    </row>
    <row r="168" spans="1:26" s="55" customFormat="1" ht="31.5" x14ac:dyDescent="0.25">
      <c r="A168" s="73">
        <v>151</v>
      </c>
      <c r="B168" s="114"/>
      <c r="C168" s="56" t="s">
        <v>263</v>
      </c>
      <c r="D168" s="40" t="s">
        <v>187</v>
      </c>
      <c r="E168" s="51">
        <v>0</v>
      </c>
      <c r="F168" s="51">
        <v>23400000</v>
      </c>
      <c r="G168" s="51">
        <f t="shared" si="60"/>
        <v>23400000</v>
      </c>
      <c r="H168" s="52"/>
      <c r="I168" s="53"/>
      <c r="J168" s="53"/>
      <c r="K168" s="52">
        <f t="shared" si="56"/>
        <v>0</v>
      </c>
      <c r="L168" s="53"/>
      <c r="M168" s="53"/>
      <c r="N168" s="53"/>
      <c r="O168" s="53">
        <f>SUM(L168:N168)</f>
        <v>0</v>
      </c>
      <c r="P168" s="53"/>
      <c r="Q168" s="53"/>
      <c r="R168" s="53"/>
      <c r="S168" s="53">
        <f>SUM(P168:R168)</f>
        <v>0</v>
      </c>
      <c r="T168" s="53"/>
      <c r="U168" s="53"/>
      <c r="V168" s="53"/>
      <c r="W168" s="53">
        <f>SUM(T168:V168)</f>
        <v>0</v>
      </c>
      <c r="X168" s="54">
        <f>+K168+O168+S168+W168</f>
        <v>0</v>
      </c>
      <c r="Y168" s="34"/>
    </row>
    <row r="169" spans="1:26" s="47" customFormat="1" x14ac:dyDescent="0.25">
      <c r="A169" s="65" t="s">
        <v>264</v>
      </c>
      <c r="B169" s="42"/>
      <c r="C169" s="66"/>
      <c r="D169" s="65"/>
      <c r="E169" s="44">
        <f>SUM(E163:E168)</f>
        <v>0</v>
      </c>
      <c r="F169" s="44">
        <f>SUM(F163:F168)</f>
        <v>147806984.37</v>
      </c>
      <c r="G169" s="44">
        <f>SUM(G163:G168)</f>
        <v>147806984.37</v>
      </c>
      <c r="H169" s="44">
        <v>0</v>
      </c>
      <c r="I169" s="44">
        <v>0</v>
      </c>
      <c r="J169" s="44">
        <v>0</v>
      </c>
      <c r="K169" s="44">
        <f>SUM(K163:K168)</f>
        <v>0</v>
      </c>
      <c r="L169" s="44">
        <v>0</v>
      </c>
      <c r="M169" s="44">
        <v>10747044.859999999</v>
      </c>
      <c r="N169" s="44">
        <v>0</v>
      </c>
      <c r="O169" s="44">
        <f>SUM(O163:O168)</f>
        <v>10747044.859999999</v>
      </c>
      <c r="P169" s="44">
        <v>12186623.140000001</v>
      </c>
      <c r="Q169" s="44">
        <v>23890842.690000001</v>
      </c>
      <c r="R169" s="44">
        <v>6359928.6099999994</v>
      </c>
      <c r="S169" s="44">
        <f t="shared" ref="S169:X169" si="63">SUM(S163:S168)</f>
        <v>42437394.439999998</v>
      </c>
      <c r="T169" s="44">
        <f t="shared" si="63"/>
        <v>0</v>
      </c>
      <c r="U169" s="44">
        <f t="shared" si="63"/>
        <v>0</v>
      </c>
      <c r="V169" s="44">
        <f t="shared" si="63"/>
        <v>0</v>
      </c>
      <c r="W169" s="44">
        <f t="shared" si="63"/>
        <v>0</v>
      </c>
      <c r="X169" s="44">
        <f t="shared" si="63"/>
        <v>53184439.299999997</v>
      </c>
      <c r="Y169" s="45"/>
    </row>
    <row r="170" spans="1:26" s="50" customFormat="1" x14ac:dyDescent="0.25">
      <c r="A170" s="48" t="s">
        <v>265</v>
      </c>
      <c r="B170" s="49"/>
      <c r="C170" s="49"/>
      <c r="D170" s="49"/>
      <c r="E170" s="49"/>
      <c r="F170" s="49"/>
      <c r="G170" s="49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45"/>
    </row>
    <row r="171" spans="1:26" s="55" customFormat="1" x14ac:dyDescent="0.25">
      <c r="A171" s="73">
        <v>152</v>
      </c>
      <c r="B171" s="113" t="s">
        <v>72</v>
      </c>
      <c r="C171" s="56" t="s">
        <v>126</v>
      </c>
      <c r="D171" s="40" t="s">
        <v>127</v>
      </c>
      <c r="E171" s="51">
        <v>0</v>
      </c>
      <c r="F171" s="51">
        <v>2000000</v>
      </c>
      <c r="G171" s="51">
        <f>+E171+F171</f>
        <v>2000000</v>
      </c>
      <c r="H171" s="52"/>
      <c r="I171" s="53"/>
      <c r="J171" s="53"/>
      <c r="K171" s="52">
        <f>SUM(H171:J171)</f>
        <v>0</v>
      </c>
      <c r="L171" s="53"/>
      <c r="M171" s="53"/>
      <c r="N171" s="53"/>
      <c r="O171" s="53">
        <f>SUM(L171:N171)</f>
        <v>0</v>
      </c>
      <c r="P171" s="53"/>
      <c r="Q171" s="53"/>
      <c r="R171" s="64"/>
      <c r="S171" s="53">
        <f>SUM(P171:R171)</f>
        <v>0</v>
      </c>
      <c r="T171" s="53"/>
      <c r="U171" s="53"/>
      <c r="V171" s="53"/>
      <c r="W171" s="53">
        <f>SUM(T171:V171)</f>
        <v>0</v>
      </c>
      <c r="X171" s="54">
        <f>+K171+O171+S171+W171</f>
        <v>0</v>
      </c>
      <c r="Y171" s="34"/>
    </row>
    <row r="172" spans="1:26" s="55" customFormat="1" x14ac:dyDescent="0.25">
      <c r="A172" s="73">
        <v>153</v>
      </c>
      <c r="B172" s="113"/>
      <c r="C172" s="56">
        <v>14502</v>
      </c>
      <c r="D172" s="40" t="s">
        <v>266</v>
      </c>
      <c r="E172" s="51">
        <v>0</v>
      </c>
      <c r="F172" s="51">
        <v>26493491.789999999</v>
      </c>
      <c r="G172" s="51">
        <f>+E172+F172</f>
        <v>26493491.789999999</v>
      </c>
      <c r="H172" s="52"/>
      <c r="I172" s="53"/>
      <c r="J172" s="53"/>
      <c r="K172" s="52">
        <f>SUM(H172:J172)</f>
        <v>0</v>
      </c>
      <c r="L172" s="53"/>
      <c r="M172" s="53">
        <v>24550067.98</v>
      </c>
      <c r="N172" s="53"/>
      <c r="O172" s="53">
        <f>SUM(L172:N172)</f>
        <v>24550067.98</v>
      </c>
      <c r="P172" s="53"/>
      <c r="Q172" s="53"/>
      <c r="R172" s="64"/>
      <c r="S172" s="53">
        <f>SUM(P172:R172)</f>
        <v>0</v>
      </c>
      <c r="T172" s="53"/>
      <c r="U172" s="53"/>
      <c r="V172" s="53"/>
      <c r="W172" s="53">
        <f>SUM(T172:V172)</f>
        <v>0</v>
      </c>
      <c r="X172" s="54">
        <f>+K172+O172+S172+W172</f>
        <v>24550067.98</v>
      </c>
      <c r="Y172" s="34"/>
    </row>
    <row r="173" spans="1:26" s="55" customFormat="1" ht="31.5" x14ac:dyDescent="0.25">
      <c r="A173" s="73">
        <v>154</v>
      </c>
      <c r="B173" s="113" t="s">
        <v>68</v>
      </c>
      <c r="C173" s="56" t="s">
        <v>267</v>
      </c>
      <c r="D173" s="40" t="s">
        <v>197</v>
      </c>
      <c r="E173" s="51">
        <v>0</v>
      </c>
      <c r="F173" s="51">
        <v>24605450.460000001</v>
      </c>
      <c r="G173" s="51">
        <f t="shared" ref="G173:G194" si="64">+E173+F173</f>
        <v>24605450.460000001</v>
      </c>
      <c r="H173" s="52"/>
      <c r="I173" s="53">
        <v>24605450.460000001</v>
      </c>
      <c r="J173" s="53"/>
      <c r="K173" s="52">
        <f t="shared" ref="K173:K194" si="65">SUM(H173:J173)</f>
        <v>24605450.460000001</v>
      </c>
      <c r="L173" s="53"/>
      <c r="M173" s="53"/>
      <c r="N173" s="53"/>
      <c r="O173" s="53">
        <f t="shared" ref="O173:O194" si="66">SUM(L173:N173)</f>
        <v>0</v>
      </c>
      <c r="P173" s="53"/>
      <c r="Q173" s="53"/>
      <c r="R173" s="64"/>
      <c r="S173" s="53">
        <f t="shared" ref="S173:S194" si="67">SUM(P173:R173)</f>
        <v>0</v>
      </c>
      <c r="T173" s="53"/>
      <c r="U173" s="53"/>
      <c r="V173" s="53"/>
      <c r="W173" s="53">
        <f t="shared" ref="W173:W194" si="68">SUM(T173:V173)</f>
        <v>0</v>
      </c>
      <c r="X173" s="54">
        <f t="shared" ref="X173:X194" si="69">+K173+O173+S173+W173</f>
        <v>24605450.460000001</v>
      </c>
      <c r="Y173" s="34"/>
    </row>
    <row r="174" spans="1:26" s="55" customFormat="1" x14ac:dyDescent="0.25">
      <c r="A174" s="73">
        <v>155</v>
      </c>
      <c r="B174" s="113"/>
      <c r="C174" s="56" t="s">
        <v>69</v>
      </c>
      <c r="D174" s="40" t="s">
        <v>70</v>
      </c>
      <c r="E174" s="51">
        <v>0</v>
      </c>
      <c r="F174" s="51">
        <v>150941409.83000001</v>
      </c>
      <c r="G174" s="51">
        <f>+E174+F174</f>
        <v>150941409.83000001</v>
      </c>
      <c r="H174" s="52"/>
      <c r="I174" s="53"/>
      <c r="J174" s="53">
        <v>42746952.600000001</v>
      </c>
      <c r="K174" s="52">
        <f>SUM(H174:J174)</f>
        <v>42746952.600000001</v>
      </c>
      <c r="L174" s="53"/>
      <c r="M174" s="53">
        <v>77065600.439999998</v>
      </c>
      <c r="N174" s="53"/>
      <c r="O174" s="53">
        <f>SUM(L174:N174)</f>
        <v>77065600.439999998</v>
      </c>
      <c r="P174" s="53"/>
      <c r="Q174" s="53"/>
      <c r="R174" s="64"/>
      <c r="S174" s="53">
        <f>SUM(P174:R174)</f>
        <v>0</v>
      </c>
      <c r="T174" s="53"/>
      <c r="U174" s="53"/>
      <c r="V174" s="53"/>
      <c r="W174" s="53">
        <f>SUM(T174:V174)</f>
        <v>0</v>
      </c>
      <c r="X174" s="54">
        <f t="shared" si="69"/>
        <v>119812553.03999999</v>
      </c>
      <c r="Y174" s="34"/>
    </row>
    <row r="175" spans="1:26" s="55" customFormat="1" ht="31.5" x14ac:dyDescent="0.25">
      <c r="A175" s="73">
        <v>156</v>
      </c>
      <c r="B175" s="114" t="s">
        <v>40</v>
      </c>
      <c r="C175" s="56" t="s">
        <v>210</v>
      </c>
      <c r="D175" s="40" t="s">
        <v>211</v>
      </c>
      <c r="E175" s="51">
        <v>0</v>
      </c>
      <c r="F175" s="51">
        <v>30239074.199999999</v>
      </c>
      <c r="G175" s="51">
        <f t="shared" si="64"/>
        <v>30239074.199999999</v>
      </c>
      <c r="H175" s="52"/>
      <c r="I175" s="53">
        <v>30239074.199999999</v>
      </c>
      <c r="J175" s="53"/>
      <c r="K175" s="52">
        <f t="shared" si="65"/>
        <v>30239074.199999999</v>
      </c>
      <c r="L175" s="53"/>
      <c r="M175" s="53"/>
      <c r="N175" s="53"/>
      <c r="O175" s="53">
        <f t="shared" si="66"/>
        <v>0</v>
      </c>
      <c r="P175" s="53"/>
      <c r="Q175" s="53"/>
      <c r="R175" s="64"/>
      <c r="S175" s="53">
        <f t="shared" si="67"/>
        <v>0</v>
      </c>
      <c r="T175" s="53"/>
      <c r="U175" s="53"/>
      <c r="V175" s="53"/>
      <c r="W175" s="53">
        <f t="shared" si="68"/>
        <v>0</v>
      </c>
      <c r="X175" s="54">
        <f t="shared" si="69"/>
        <v>30239074.199999999</v>
      </c>
      <c r="Y175" s="34"/>
    </row>
    <row r="176" spans="1:26" s="55" customFormat="1" ht="31.5" x14ac:dyDescent="0.25">
      <c r="A176" s="73">
        <v>157</v>
      </c>
      <c r="B176" s="114"/>
      <c r="C176" s="56">
        <v>14669</v>
      </c>
      <c r="D176" s="40" t="s">
        <v>268</v>
      </c>
      <c r="E176" s="51">
        <v>0</v>
      </c>
      <c r="F176" s="51">
        <v>107667388.34</v>
      </c>
      <c r="G176" s="51">
        <f t="shared" si="64"/>
        <v>107667388.34</v>
      </c>
      <c r="H176" s="72"/>
      <c r="I176" s="70"/>
      <c r="J176" s="70"/>
      <c r="K176" s="72"/>
      <c r="L176" s="70"/>
      <c r="M176" s="70"/>
      <c r="N176" s="70">
        <v>100385637.23</v>
      </c>
      <c r="O176" s="53">
        <f t="shared" si="66"/>
        <v>100385637.23</v>
      </c>
      <c r="P176" s="70"/>
      <c r="Q176" s="70"/>
      <c r="R176" s="71"/>
      <c r="S176" s="70"/>
      <c r="T176" s="53"/>
      <c r="U176" s="53"/>
      <c r="V176" s="53"/>
      <c r="W176" s="53"/>
      <c r="X176" s="54">
        <f t="shared" si="69"/>
        <v>100385637.23</v>
      </c>
      <c r="Y176" s="34"/>
    </row>
    <row r="177" spans="1:25" s="55" customFormat="1" ht="31.5" x14ac:dyDescent="0.25">
      <c r="A177" s="73">
        <v>158</v>
      </c>
      <c r="B177" s="114"/>
      <c r="C177" s="56" t="s">
        <v>41</v>
      </c>
      <c r="D177" s="40" t="s">
        <v>42</v>
      </c>
      <c r="E177" s="51">
        <v>0</v>
      </c>
      <c r="F177" s="51">
        <v>191281648.28999999</v>
      </c>
      <c r="G177" s="51">
        <f>+E177+F177</f>
        <v>191281648.28999999</v>
      </c>
      <c r="H177" s="52"/>
      <c r="I177" s="53">
        <v>191281648.29000002</v>
      </c>
      <c r="J177" s="53"/>
      <c r="K177" s="52">
        <f>SUM(H177:J177)</f>
        <v>191281648.29000002</v>
      </c>
      <c r="L177" s="53"/>
      <c r="M177" s="53"/>
      <c r="N177" s="53"/>
      <c r="O177" s="53">
        <f t="shared" si="66"/>
        <v>0</v>
      </c>
      <c r="P177" s="53"/>
      <c r="Q177" s="53"/>
      <c r="R177" s="64"/>
      <c r="S177" s="53">
        <f>SUM(P177:R177)</f>
        <v>0</v>
      </c>
      <c r="T177" s="53"/>
      <c r="U177" s="53"/>
      <c r="V177" s="53"/>
      <c r="W177" s="53">
        <f>SUM(T177:V177)</f>
        <v>0</v>
      </c>
      <c r="X177" s="54">
        <f t="shared" si="69"/>
        <v>191281648.29000002</v>
      </c>
      <c r="Y177" s="34"/>
    </row>
    <row r="178" spans="1:25" s="55" customFormat="1" ht="31.5" x14ac:dyDescent="0.25">
      <c r="A178" s="73">
        <v>159</v>
      </c>
      <c r="B178" s="113" t="s">
        <v>44</v>
      </c>
      <c r="C178" s="56" t="s">
        <v>269</v>
      </c>
      <c r="D178" s="40" t="s">
        <v>45</v>
      </c>
      <c r="E178" s="51">
        <v>0</v>
      </c>
      <c r="F178" s="51">
        <v>21388612.789999999</v>
      </c>
      <c r="G178" s="51">
        <f t="shared" si="64"/>
        <v>21388612.789999999</v>
      </c>
      <c r="H178" s="52"/>
      <c r="I178" s="53"/>
      <c r="J178" s="53">
        <v>21388612.789999999</v>
      </c>
      <c r="K178" s="52">
        <f t="shared" si="65"/>
        <v>21388612.789999999</v>
      </c>
      <c r="L178" s="53"/>
      <c r="M178" s="53"/>
      <c r="N178" s="53"/>
      <c r="O178" s="53">
        <f t="shared" si="66"/>
        <v>0</v>
      </c>
      <c r="P178" s="53"/>
      <c r="Q178" s="53"/>
      <c r="R178" s="64"/>
      <c r="S178" s="53">
        <f t="shared" si="67"/>
        <v>0</v>
      </c>
      <c r="T178" s="53"/>
      <c r="U178" s="53"/>
      <c r="V178" s="53"/>
      <c r="W178" s="53">
        <f t="shared" si="68"/>
        <v>0</v>
      </c>
      <c r="X178" s="54">
        <f t="shared" si="69"/>
        <v>21388612.789999999</v>
      </c>
      <c r="Y178" s="34"/>
    </row>
    <row r="179" spans="1:25" s="55" customFormat="1" ht="31.5" x14ac:dyDescent="0.25">
      <c r="A179" s="73">
        <v>160</v>
      </c>
      <c r="B179" s="113"/>
      <c r="C179" s="56" t="s">
        <v>270</v>
      </c>
      <c r="D179" s="40" t="s">
        <v>49</v>
      </c>
      <c r="E179" s="51">
        <v>0</v>
      </c>
      <c r="F179" s="51">
        <v>25000000</v>
      </c>
      <c r="G179" s="51">
        <f>+E179+F179</f>
        <v>25000000</v>
      </c>
      <c r="H179" s="52"/>
      <c r="I179" s="53"/>
      <c r="J179" s="53"/>
      <c r="K179" s="52">
        <f>SUM(H179:J179)</f>
        <v>0</v>
      </c>
      <c r="L179" s="53"/>
      <c r="M179" s="53"/>
      <c r="N179" s="53"/>
      <c r="O179" s="53">
        <f>SUM(L179:N179)</f>
        <v>0</v>
      </c>
      <c r="P179" s="53"/>
      <c r="Q179" s="53"/>
      <c r="R179" s="64"/>
      <c r="S179" s="53">
        <f>SUM(P179:R179)</f>
        <v>0</v>
      </c>
      <c r="T179" s="53"/>
      <c r="U179" s="53"/>
      <c r="V179" s="53"/>
      <c r="W179" s="53">
        <f>SUM(T179:V179)</f>
        <v>0</v>
      </c>
      <c r="X179" s="54">
        <f>+K179+O179+S179+W179</f>
        <v>0</v>
      </c>
      <c r="Y179" s="34"/>
    </row>
    <row r="180" spans="1:25" s="55" customFormat="1" ht="31.5" x14ac:dyDescent="0.25">
      <c r="A180" s="73">
        <v>161</v>
      </c>
      <c r="B180" s="113"/>
      <c r="C180" s="56" t="s">
        <v>54</v>
      </c>
      <c r="D180" s="40" t="s">
        <v>55</v>
      </c>
      <c r="E180" s="51">
        <v>0</v>
      </c>
      <c r="F180" s="51">
        <v>67200000</v>
      </c>
      <c r="G180" s="51">
        <f>+E180+F180</f>
        <v>67200000</v>
      </c>
      <c r="H180" s="52"/>
      <c r="I180" s="53"/>
      <c r="J180" s="53"/>
      <c r="K180" s="52">
        <f>SUM(H180:J180)</f>
        <v>0</v>
      </c>
      <c r="L180" s="53">
        <v>12937516.23</v>
      </c>
      <c r="M180" s="57">
        <v>8420783.3100000005</v>
      </c>
      <c r="N180" s="53">
        <v>6915042.5200000005</v>
      </c>
      <c r="O180" s="53">
        <f>SUM(L180:N180)</f>
        <v>28273342.059999999</v>
      </c>
      <c r="P180" s="70">
        <v>1914561.97</v>
      </c>
      <c r="Q180" s="70">
        <v>4929973.13</v>
      </c>
      <c r="R180" s="70">
        <v>10662758.399999999</v>
      </c>
      <c r="S180" s="70">
        <f>SUM(P180:R180)</f>
        <v>17507293.5</v>
      </c>
      <c r="T180" s="53"/>
      <c r="U180" s="53"/>
      <c r="V180" s="53"/>
      <c r="W180" s="53">
        <f>SUM(T180:V180)</f>
        <v>0</v>
      </c>
      <c r="X180" s="54">
        <f>+K180+O180+S180+W180</f>
        <v>45780635.560000002</v>
      </c>
      <c r="Y180" s="34"/>
    </row>
    <row r="181" spans="1:25" s="55" customFormat="1" ht="31.5" x14ac:dyDescent="0.25">
      <c r="A181" s="73">
        <v>162</v>
      </c>
      <c r="B181" s="73" t="s">
        <v>88</v>
      </c>
      <c r="C181" s="56">
        <v>14610</v>
      </c>
      <c r="D181" s="40" t="s">
        <v>89</v>
      </c>
      <c r="E181" s="51">
        <v>0</v>
      </c>
      <c r="F181" s="51">
        <v>36639766.899999999</v>
      </c>
      <c r="G181" s="51">
        <f>+E181+F181</f>
        <v>36639766.899999999</v>
      </c>
      <c r="H181" s="52"/>
      <c r="I181" s="53"/>
      <c r="J181" s="53">
        <v>33249334.699999999</v>
      </c>
      <c r="K181" s="52">
        <f>SUM(H181:J181)</f>
        <v>33249334.699999999</v>
      </c>
      <c r="L181" s="53"/>
      <c r="M181" s="53"/>
      <c r="N181" s="53"/>
      <c r="O181" s="53">
        <f>SUM(L181:N181)</f>
        <v>0</v>
      </c>
      <c r="P181" s="53"/>
      <c r="Q181" s="53"/>
      <c r="R181" s="64"/>
      <c r="S181" s="53">
        <f>SUM(P181:R181)</f>
        <v>0</v>
      </c>
      <c r="T181" s="53"/>
      <c r="U181" s="53"/>
      <c r="V181" s="53"/>
      <c r="W181" s="53">
        <f>SUM(T181:V181)</f>
        <v>0</v>
      </c>
      <c r="X181" s="54">
        <f>+K181+O181+S181+W181</f>
        <v>33249334.699999999</v>
      </c>
      <c r="Y181" s="34"/>
    </row>
    <row r="182" spans="1:25" s="55" customFormat="1" ht="31.5" x14ac:dyDescent="0.25">
      <c r="A182" s="73">
        <v>163</v>
      </c>
      <c r="B182" s="73" t="s">
        <v>80</v>
      </c>
      <c r="C182" s="56" t="s">
        <v>177</v>
      </c>
      <c r="D182" s="40" t="s">
        <v>178</v>
      </c>
      <c r="E182" s="51">
        <v>0</v>
      </c>
      <c r="F182" s="51">
        <v>16877995.59</v>
      </c>
      <c r="G182" s="51">
        <f t="shared" si="64"/>
        <v>16877995.59</v>
      </c>
      <c r="H182" s="52"/>
      <c r="I182" s="53"/>
      <c r="J182" s="53">
        <v>16877995.59</v>
      </c>
      <c r="K182" s="52">
        <f t="shared" si="65"/>
        <v>16877995.59</v>
      </c>
      <c r="L182" s="53"/>
      <c r="M182" s="53"/>
      <c r="N182" s="53"/>
      <c r="O182" s="53">
        <f t="shared" si="66"/>
        <v>0</v>
      </c>
      <c r="P182" s="53"/>
      <c r="Q182" s="53"/>
      <c r="R182" s="64"/>
      <c r="S182" s="53">
        <f t="shared" si="67"/>
        <v>0</v>
      </c>
      <c r="T182" s="53"/>
      <c r="U182" s="53"/>
      <c r="V182" s="53"/>
      <c r="W182" s="53">
        <f t="shared" si="68"/>
        <v>0</v>
      </c>
      <c r="X182" s="54">
        <f t="shared" si="69"/>
        <v>16877995.59</v>
      </c>
      <c r="Y182" s="34"/>
    </row>
    <row r="183" spans="1:25" s="55" customFormat="1" ht="31.5" x14ac:dyDescent="0.25">
      <c r="A183" s="73">
        <v>164</v>
      </c>
      <c r="B183" s="113" t="s">
        <v>56</v>
      </c>
      <c r="C183" s="56" t="s">
        <v>230</v>
      </c>
      <c r="D183" s="40" t="s">
        <v>59</v>
      </c>
      <c r="E183" s="51">
        <v>0</v>
      </c>
      <c r="F183" s="51">
        <v>10912777.609999999</v>
      </c>
      <c r="G183" s="51">
        <f t="shared" si="64"/>
        <v>10912777.609999999</v>
      </c>
      <c r="H183" s="52"/>
      <c r="I183" s="53"/>
      <c r="J183" s="53"/>
      <c r="K183" s="52">
        <f t="shared" si="65"/>
        <v>0</v>
      </c>
      <c r="L183" s="53"/>
      <c r="M183" s="57">
        <v>8284435.4400000004</v>
      </c>
      <c r="N183" s="53"/>
      <c r="O183" s="53">
        <f t="shared" si="66"/>
        <v>8284435.4400000004</v>
      </c>
      <c r="P183" s="53"/>
      <c r="Q183" s="53"/>
      <c r="R183" s="64"/>
      <c r="S183" s="53">
        <f t="shared" si="67"/>
        <v>0</v>
      </c>
      <c r="T183" s="53"/>
      <c r="U183" s="53"/>
      <c r="V183" s="53"/>
      <c r="W183" s="53">
        <f t="shared" si="68"/>
        <v>0</v>
      </c>
      <c r="X183" s="54">
        <f t="shared" si="69"/>
        <v>8284435.4400000004</v>
      </c>
      <c r="Y183" s="34"/>
    </row>
    <row r="184" spans="1:25" s="55" customFormat="1" ht="31.5" x14ac:dyDescent="0.25">
      <c r="A184" s="73">
        <v>165</v>
      </c>
      <c r="B184" s="113"/>
      <c r="C184" s="56" t="s">
        <v>57</v>
      </c>
      <c r="D184" s="40" t="s">
        <v>58</v>
      </c>
      <c r="E184" s="51">
        <v>0</v>
      </c>
      <c r="F184" s="51">
        <v>456824573.56</v>
      </c>
      <c r="G184" s="51">
        <f>+E184+F184</f>
        <v>456824573.56</v>
      </c>
      <c r="H184" s="52"/>
      <c r="I184" s="53"/>
      <c r="J184" s="53">
        <v>197268598.93000001</v>
      </c>
      <c r="K184" s="52">
        <f>SUM(H184:J184)</f>
        <v>197268598.93000001</v>
      </c>
      <c r="L184" s="53"/>
      <c r="M184" s="53"/>
      <c r="N184" s="53"/>
      <c r="O184" s="53">
        <f>SUM(L184:N184)</f>
        <v>0</v>
      </c>
      <c r="P184" s="70">
        <v>156286898.31</v>
      </c>
      <c r="Q184" s="70">
        <v>103269075.34999999</v>
      </c>
      <c r="R184" s="71"/>
      <c r="S184" s="70">
        <f>SUM(P184:R184)</f>
        <v>259555973.66</v>
      </c>
      <c r="T184" s="53"/>
      <c r="U184" s="53"/>
      <c r="V184" s="53"/>
      <c r="W184" s="53">
        <f>SUM(T184:V184)</f>
        <v>0</v>
      </c>
      <c r="X184" s="54">
        <f>+K184+O184+S184+W184</f>
        <v>456824572.59000003</v>
      </c>
      <c r="Y184" s="34"/>
    </row>
    <row r="185" spans="1:25" s="55" customFormat="1" ht="24" customHeight="1" x14ac:dyDescent="0.25">
      <c r="A185" s="73">
        <v>166</v>
      </c>
      <c r="B185" s="113" t="s">
        <v>75</v>
      </c>
      <c r="C185" s="56" t="s">
        <v>271</v>
      </c>
      <c r="D185" s="40" t="s">
        <v>272</v>
      </c>
      <c r="E185" s="51">
        <v>0</v>
      </c>
      <c r="F185" s="51">
        <v>178369033.63</v>
      </c>
      <c r="G185" s="51">
        <f t="shared" si="64"/>
        <v>178369033.63</v>
      </c>
      <c r="H185" s="52"/>
      <c r="I185" s="53">
        <v>178369033.63</v>
      </c>
      <c r="J185" s="53"/>
      <c r="K185" s="52">
        <f t="shared" si="65"/>
        <v>178369033.63</v>
      </c>
      <c r="L185" s="53"/>
      <c r="M185" s="53"/>
      <c r="N185" s="53"/>
      <c r="O185" s="53">
        <f t="shared" si="66"/>
        <v>0</v>
      </c>
      <c r="P185" s="53"/>
      <c r="Q185" s="53"/>
      <c r="R185" s="64"/>
      <c r="S185" s="53">
        <f t="shared" si="67"/>
        <v>0</v>
      </c>
      <c r="T185" s="53"/>
      <c r="U185" s="53"/>
      <c r="V185" s="53"/>
      <c r="W185" s="53">
        <f t="shared" si="68"/>
        <v>0</v>
      </c>
      <c r="X185" s="54">
        <f t="shared" si="69"/>
        <v>178369033.63</v>
      </c>
      <c r="Y185" s="34"/>
    </row>
    <row r="186" spans="1:25" s="55" customFormat="1" ht="42.75" customHeight="1" x14ac:dyDescent="0.25">
      <c r="A186" s="73">
        <v>167</v>
      </c>
      <c r="B186" s="113"/>
      <c r="C186" s="56" t="s">
        <v>223</v>
      </c>
      <c r="D186" s="40" t="s">
        <v>224</v>
      </c>
      <c r="E186" s="51">
        <v>0</v>
      </c>
      <c r="F186" s="51">
        <v>20068401.809999999</v>
      </c>
      <c r="G186" s="51">
        <f>+E186+F186</f>
        <v>20068401.809999999</v>
      </c>
      <c r="H186" s="52"/>
      <c r="I186" s="53"/>
      <c r="J186" s="53"/>
      <c r="K186" s="52">
        <f>SUM(H186:J186)</f>
        <v>0</v>
      </c>
      <c r="L186" s="53">
        <v>3210779.51</v>
      </c>
      <c r="M186" s="57">
        <v>3444196.51</v>
      </c>
      <c r="N186" s="53"/>
      <c r="O186" s="53">
        <f>SUM(L186:N186)</f>
        <v>6654976.0199999996</v>
      </c>
      <c r="P186" s="53"/>
      <c r="Q186" s="53"/>
      <c r="R186" s="53">
        <v>1362133.74</v>
      </c>
      <c r="S186" s="53">
        <f>SUM(P186:R186)</f>
        <v>1362133.74</v>
      </c>
      <c r="T186" s="53"/>
      <c r="U186" s="53"/>
      <c r="V186" s="53"/>
      <c r="W186" s="53">
        <f>SUM(T186:V186)</f>
        <v>0</v>
      </c>
      <c r="X186" s="54">
        <f>+K186+O186+S186+W186</f>
        <v>8017109.7599999998</v>
      </c>
      <c r="Y186" s="34"/>
    </row>
    <row r="187" spans="1:25" s="55" customFormat="1" ht="31.5" x14ac:dyDescent="0.25">
      <c r="A187" s="73">
        <v>168</v>
      </c>
      <c r="B187" s="73" t="s">
        <v>273</v>
      </c>
      <c r="C187" s="56" t="s">
        <v>208</v>
      </c>
      <c r="D187" s="40" t="s">
        <v>209</v>
      </c>
      <c r="E187" s="51">
        <v>0</v>
      </c>
      <c r="F187" s="51">
        <v>4936883.4800000004</v>
      </c>
      <c r="G187" s="51">
        <f t="shared" si="64"/>
        <v>4936883.4800000004</v>
      </c>
      <c r="H187" s="52"/>
      <c r="I187" s="53"/>
      <c r="J187" s="53"/>
      <c r="K187" s="52">
        <f t="shared" si="65"/>
        <v>0</v>
      </c>
      <c r="L187" s="53"/>
      <c r="M187" s="53"/>
      <c r="N187" s="53"/>
      <c r="O187" s="53">
        <f t="shared" si="66"/>
        <v>0</v>
      </c>
      <c r="P187" s="53"/>
      <c r="Q187" s="53"/>
      <c r="R187" s="64"/>
      <c r="S187" s="53">
        <f t="shared" si="67"/>
        <v>0</v>
      </c>
      <c r="T187" s="53"/>
      <c r="U187" s="53"/>
      <c r="V187" s="53"/>
      <c r="W187" s="53">
        <f t="shared" si="68"/>
        <v>0</v>
      </c>
      <c r="X187" s="54">
        <f t="shared" si="69"/>
        <v>0</v>
      </c>
      <c r="Y187" s="34"/>
    </row>
    <row r="188" spans="1:25" s="55" customFormat="1" ht="31.5" x14ac:dyDescent="0.25">
      <c r="A188" s="73">
        <v>169</v>
      </c>
      <c r="B188" s="73" t="s">
        <v>61</v>
      </c>
      <c r="C188" s="56" t="s">
        <v>62</v>
      </c>
      <c r="D188" s="40" t="s">
        <v>63</v>
      </c>
      <c r="E188" s="51">
        <v>0</v>
      </c>
      <c r="F188" s="51">
        <v>10687080.720000001</v>
      </c>
      <c r="G188" s="51">
        <f t="shared" si="64"/>
        <v>10687080.720000001</v>
      </c>
      <c r="H188" s="52"/>
      <c r="I188" s="53"/>
      <c r="J188" s="53"/>
      <c r="K188" s="52">
        <f t="shared" si="65"/>
        <v>0</v>
      </c>
      <c r="L188" s="53">
        <v>1632219.23</v>
      </c>
      <c r="M188" s="57">
        <v>409525.69</v>
      </c>
      <c r="N188" s="53">
        <v>4493277.78</v>
      </c>
      <c r="O188" s="53">
        <f t="shared" si="66"/>
        <v>6535022.7000000002</v>
      </c>
      <c r="P188" s="70">
        <v>334790.43</v>
      </c>
      <c r="Q188" s="70">
        <v>340670.7</v>
      </c>
      <c r="R188" s="70">
        <v>789858.04</v>
      </c>
      <c r="S188" s="70">
        <f t="shared" si="67"/>
        <v>1465319.17</v>
      </c>
      <c r="T188" s="53"/>
      <c r="U188" s="53"/>
      <c r="V188" s="53"/>
      <c r="W188" s="53">
        <f t="shared" si="68"/>
        <v>0</v>
      </c>
      <c r="X188" s="54">
        <f t="shared" si="69"/>
        <v>8000341.8700000001</v>
      </c>
      <c r="Y188" s="34"/>
    </row>
    <row r="189" spans="1:25" s="55" customFormat="1" ht="31.5" x14ac:dyDescent="0.25">
      <c r="A189" s="73">
        <v>170</v>
      </c>
      <c r="B189" s="73" t="s">
        <v>107</v>
      </c>
      <c r="C189" s="56" t="s">
        <v>274</v>
      </c>
      <c r="D189" s="40" t="s">
        <v>108</v>
      </c>
      <c r="E189" s="51">
        <v>0</v>
      </c>
      <c r="F189" s="51">
        <v>158772067.78</v>
      </c>
      <c r="G189" s="51">
        <f t="shared" si="64"/>
        <v>158772067.78</v>
      </c>
      <c r="H189" s="52"/>
      <c r="I189" s="53"/>
      <c r="J189" s="53">
        <v>80152594.549999997</v>
      </c>
      <c r="K189" s="52">
        <f t="shared" si="65"/>
        <v>80152594.549999997</v>
      </c>
      <c r="L189" s="53"/>
      <c r="M189" s="53"/>
      <c r="N189" s="53">
        <v>48619473.229999997</v>
      </c>
      <c r="O189" s="53">
        <f t="shared" si="66"/>
        <v>48619473.229999997</v>
      </c>
      <c r="P189" s="70"/>
      <c r="Q189" s="70"/>
      <c r="R189" s="71"/>
      <c r="S189" s="70">
        <f t="shared" si="67"/>
        <v>0</v>
      </c>
      <c r="T189" s="53"/>
      <c r="U189" s="53"/>
      <c r="V189" s="53"/>
      <c r="W189" s="53">
        <f t="shared" si="68"/>
        <v>0</v>
      </c>
      <c r="X189" s="54">
        <f t="shared" si="69"/>
        <v>128772067.78</v>
      </c>
      <c r="Y189" s="34"/>
    </row>
    <row r="190" spans="1:25" s="55" customFormat="1" ht="31.5" x14ac:dyDescent="0.25">
      <c r="A190" s="73">
        <v>171</v>
      </c>
      <c r="B190" s="56" t="s">
        <v>64</v>
      </c>
      <c r="C190" s="56" t="s">
        <v>275</v>
      </c>
      <c r="D190" s="40" t="s">
        <v>67</v>
      </c>
      <c r="E190" s="51">
        <v>0</v>
      </c>
      <c r="F190" s="51">
        <v>21134424.100000001</v>
      </c>
      <c r="G190" s="51">
        <f t="shared" si="64"/>
        <v>21134424.100000001</v>
      </c>
      <c r="H190" s="52"/>
      <c r="I190" s="53"/>
      <c r="J190" s="53"/>
      <c r="K190" s="52">
        <f t="shared" si="65"/>
        <v>0</v>
      </c>
      <c r="L190" s="53"/>
      <c r="M190" s="53"/>
      <c r="N190" s="53">
        <v>7972339.9400000004</v>
      </c>
      <c r="O190" s="53">
        <f t="shared" ref="O190" si="70">SUM(L190:N190)</f>
        <v>7972339.9400000004</v>
      </c>
      <c r="P190" s="70">
        <v>13162084.16</v>
      </c>
      <c r="Q190" s="70"/>
      <c r="R190" s="71"/>
      <c r="S190" s="70">
        <f t="shared" ref="S190" si="71">SUM(P190:R190)</f>
        <v>13162084.16</v>
      </c>
      <c r="T190" s="53"/>
      <c r="U190" s="53"/>
      <c r="V190" s="53"/>
      <c r="W190" s="53">
        <f t="shared" si="68"/>
        <v>0</v>
      </c>
      <c r="X190" s="54">
        <f t="shared" si="69"/>
        <v>21134424.100000001</v>
      </c>
      <c r="Y190" s="34"/>
    </row>
    <row r="191" spans="1:25" s="55" customFormat="1" ht="31.5" x14ac:dyDescent="0.25">
      <c r="A191" s="73">
        <v>172</v>
      </c>
      <c r="B191" s="56" t="s">
        <v>276</v>
      </c>
      <c r="C191" s="56">
        <v>15412</v>
      </c>
      <c r="D191" s="40" t="s">
        <v>277</v>
      </c>
      <c r="E191" s="51">
        <v>0</v>
      </c>
      <c r="F191" s="51">
        <v>232397929.47999999</v>
      </c>
      <c r="G191" s="51">
        <f>+E191+F191</f>
        <v>232397929.47999999</v>
      </c>
      <c r="H191" s="52"/>
      <c r="I191" s="53"/>
      <c r="J191" s="53"/>
      <c r="K191" s="52"/>
      <c r="L191" s="53">
        <v>107018267.70999999</v>
      </c>
      <c r="M191" s="53"/>
      <c r="N191" s="53">
        <v>125379661.77</v>
      </c>
      <c r="O191" s="53">
        <f>SUM(L191:N191)</f>
        <v>232397929.47999999</v>
      </c>
      <c r="P191" s="70"/>
      <c r="Q191" s="70"/>
      <c r="R191" s="71"/>
      <c r="S191" s="70">
        <f>SUM(P191:R191)</f>
        <v>0</v>
      </c>
      <c r="T191" s="53"/>
      <c r="U191" s="53"/>
      <c r="V191" s="53"/>
      <c r="W191" s="53">
        <f>SUM(T191:V191)</f>
        <v>0</v>
      </c>
      <c r="X191" s="54">
        <f>+K191+O191+S191+W191</f>
        <v>232397929.47999999</v>
      </c>
      <c r="Y191" s="34"/>
    </row>
    <row r="192" spans="1:25" s="55" customFormat="1" x14ac:dyDescent="0.25">
      <c r="A192" s="73">
        <v>173</v>
      </c>
      <c r="B192" s="113" t="s">
        <v>31</v>
      </c>
      <c r="C192" s="56">
        <v>14742</v>
      </c>
      <c r="D192" s="40" t="s">
        <v>35</v>
      </c>
      <c r="E192" s="51">
        <v>0</v>
      </c>
      <c r="F192" s="51">
        <v>148623636.27000001</v>
      </c>
      <c r="G192" s="51">
        <f>+E192+F192</f>
        <v>148623636.27000001</v>
      </c>
      <c r="H192" s="52"/>
      <c r="I192" s="53"/>
      <c r="J192" s="53"/>
      <c r="K192" s="52"/>
      <c r="L192" s="53"/>
      <c r="M192" s="53"/>
      <c r="N192" s="53"/>
      <c r="O192" s="53"/>
      <c r="P192" s="70">
        <v>148623636.27000001</v>
      </c>
      <c r="Q192" s="70"/>
      <c r="R192" s="71"/>
      <c r="S192" s="70">
        <f t="shared" ref="S192:S193" si="72">SUM(P192:R192)</f>
        <v>148623636.27000001</v>
      </c>
      <c r="T192" s="53"/>
      <c r="U192" s="53"/>
      <c r="V192" s="53"/>
      <c r="W192" s="53">
        <f t="shared" ref="W192:W193" si="73">SUM(T192:V192)</f>
        <v>0</v>
      </c>
      <c r="X192" s="54">
        <f t="shared" ref="X192:X193" si="74">+K192+O192+S192+W192</f>
        <v>148623636.27000001</v>
      </c>
      <c r="Y192" s="34"/>
    </row>
    <row r="193" spans="1:26" s="55" customFormat="1" ht="31.5" x14ac:dyDescent="0.25">
      <c r="A193" s="73">
        <v>174</v>
      </c>
      <c r="B193" s="113"/>
      <c r="C193" s="56">
        <v>14621</v>
      </c>
      <c r="D193" s="40" t="s">
        <v>278</v>
      </c>
      <c r="E193" s="51">
        <v>0</v>
      </c>
      <c r="F193" s="51">
        <v>290400000</v>
      </c>
      <c r="G193" s="51">
        <f>+E193+F193</f>
        <v>290400000</v>
      </c>
      <c r="H193" s="52"/>
      <c r="I193" s="53"/>
      <c r="J193" s="53"/>
      <c r="K193" s="52"/>
      <c r="L193" s="53"/>
      <c r="M193" s="53"/>
      <c r="N193" s="53"/>
      <c r="O193" s="53"/>
      <c r="P193" s="70"/>
      <c r="Q193" s="70">
        <v>216826745.34</v>
      </c>
      <c r="R193" s="71"/>
      <c r="S193" s="70">
        <f t="shared" si="72"/>
        <v>216826745.34</v>
      </c>
      <c r="T193" s="53"/>
      <c r="U193" s="53"/>
      <c r="V193" s="53"/>
      <c r="W193" s="53">
        <f t="shared" si="73"/>
        <v>0</v>
      </c>
      <c r="X193" s="54">
        <f t="shared" si="74"/>
        <v>216826745.34</v>
      </c>
      <c r="Y193" s="34"/>
    </row>
    <row r="194" spans="1:26" s="55" customFormat="1" ht="31.5" x14ac:dyDescent="0.25">
      <c r="A194" s="73">
        <v>175</v>
      </c>
      <c r="B194" s="113"/>
      <c r="C194" s="56" t="s">
        <v>279</v>
      </c>
      <c r="D194" s="40" t="s">
        <v>185</v>
      </c>
      <c r="E194" s="51">
        <v>0</v>
      </c>
      <c r="F194" s="51">
        <v>266538353.37</v>
      </c>
      <c r="G194" s="51">
        <f t="shared" si="64"/>
        <v>266538353.37</v>
      </c>
      <c r="H194" s="52"/>
      <c r="I194" s="53"/>
      <c r="J194" s="53">
        <v>46941979.280000001</v>
      </c>
      <c r="K194" s="52">
        <f t="shared" si="65"/>
        <v>46941979.280000001</v>
      </c>
      <c r="L194" s="53"/>
      <c r="M194" s="53">
        <v>48650358.579999998</v>
      </c>
      <c r="N194" s="53">
        <v>102627793.51000001</v>
      </c>
      <c r="O194" s="53">
        <f t="shared" si="66"/>
        <v>151278152.09</v>
      </c>
      <c r="P194" s="70"/>
      <c r="Q194" s="70"/>
      <c r="R194" s="71">
        <v>68318221.560000002</v>
      </c>
      <c r="S194" s="70">
        <f t="shared" si="67"/>
        <v>68318221.560000002</v>
      </c>
      <c r="T194" s="53"/>
      <c r="U194" s="53"/>
      <c r="V194" s="53"/>
      <c r="W194" s="53">
        <f t="shared" si="68"/>
        <v>0</v>
      </c>
      <c r="X194" s="54">
        <f t="shared" si="69"/>
        <v>266538352.93000001</v>
      </c>
      <c r="Y194" s="34"/>
    </row>
    <row r="195" spans="1:26" s="47" customFormat="1" x14ac:dyDescent="0.25">
      <c r="A195" s="65" t="s">
        <v>280</v>
      </c>
      <c r="B195" s="42"/>
      <c r="C195" s="66"/>
      <c r="D195" s="65"/>
      <c r="E195" s="44">
        <f>SUM(E171:E194)</f>
        <v>0</v>
      </c>
      <c r="F195" s="44">
        <f>SUM(F171:F194)</f>
        <v>2499999999.9999995</v>
      </c>
      <c r="G195" s="44">
        <f>SUM(G171:G194)</f>
        <v>2499999999.9999995</v>
      </c>
      <c r="H195" s="44">
        <v>0</v>
      </c>
      <c r="I195" s="44">
        <v>424495206.58000004</v>
      </c>
      <c r="J195" s="44">
        <v>438626068.44000006</v>
      </c>
      <c r="K195" s="44">
        <f>SUM(K171:K194)</f>
        <v>863121275.01999986</v>
      </c>
      <c r="L195" s="44">
        <v>124798782.67999999</v>
      </c>
      <c r="M195" s="44">
        <v>170824967.94999999</v>
      </c>
      <c r="N195" s="44">
        <v>396393225.97999996</v>
      </c>
      <c r="O195" s="44">
        <f>SUM(O171:O194)</f>
        <v>692016976.61000001</v>
      </c>
      <c r="P195" s="44">
        <v>320321971.13999999</v>
      </c>
      <c r="Q195" s="44">
        <v>325366464.51999998</v>
      </c>
      <c r="R195" s="44">
        <v>81132971.74000001</v>
      </c>
      <c r="S195" s="44">
        <f t="shared" ref="S195:X195" si="75">SUM(S171:S194)</f>
        <v>726821407.4000001</v>
      </c>
      <c r="T195" s="44">
        <f t="shared" si="75"/>
        <v>0</v>
      </c>
      <c r="U195" s="44">
        <f t="shared" si="75"/>
        <v>0</v>
      </c>
      <c r="V195" s="44">
        <f t="shared" si="75"/>
        <v>0</v>
      </c>
      <c r="W195" s="44">
        <f t="shared" si="75"/>
        <v>0</v>
      </c>
      <c r="X195" s="44">
        <f t="shared" si="75"/>
        <v>2281959659.0299997</v>
      </c>
      <c r="Y195" s="46">
        <f>+[3]Mayo!H63-'OBRAS '!M195</f>
        <v>0</v>
      </c>
      <c r="Z195" s="67"/>
    </row>
    <row r="196" spans="1:26" s="50" customFormat="1" x14ac:dyDescent="0.25">
      <c r="A196" s="48" t="s">
        <v>281</v>
      </c>
      <c r="B196" s="49"/>
      <c r="C196" s="49"/>
      <c r="D196" s="49"/>
      <c r="E196" s="49"/>
      <c r="F196" s="49"/>
      <c r="G196" s="49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45"/>
      <c r="Z196" s="63"/>
    </row>
    <row r="197" spans="1:26" s="55" customFormat="1" ht="30" x14ac:dyDescent="0.25">
      <c r="A197" s="73">
        <v>176</v>
      </c>
      <c r="B197" s="74" t="s">
        <v>282</v>
      </c>
      <c r="C197" s="75" t="s">
        <v>283</v>
      </c>
      <c r="D197" s="76" t="s">
        <v>284</v>
      </c>
      <c r="E197" s="51">
        <f>360217302+18442698</f>
        <v>378660000</v>
      </c>
      <c r="F197" s="51">
        <v>-86293841.790000007</v>
      </c>
      <c r="G197" s="51">
        <f>+E197+F197</f>
        <v>292366158.20999998</v>
      </c>
      <c r="H197" s="51">
        <v>2214789.9</v>
      </c>
      <c r="I197" s="51">
        <v>2705328.93</v>
      </c>
      <c r="J197" s="51">
        <v>17371494.880000003</v>
      </c>
      <c r="K197" s="51">
        <f>SUM(H197:J197)</f>
        <v>22291613.710000001</v>
      </c>
      <c r="L197" s="51">
        <v>3705842.72</v>
      </c>
      <c r="M197" s="51">
        <v>26063206.98</v>
      </c>
      <c r="N197" s="51">
        <v>8299748.7599999998</v>
      </c>
      <c r="O197" s="51">
        <f>SUM(L197:N197)</f>
        <v>38068798.460000001</v>
      </c>
      <c r="P197" s="51">
        <v>23623294.299999997</v>
      </c>
      <c r="Q197" s="51">
        <v>2310135.3200000003</v>
      </c>
      <c r="R197" s="51">
        <v>153047271.63</v>
      </c>
      <c r="S197" s="51">
        <f>SUM(P197:R197)</f>
        <v>178980701.25</v>
      </c>
      <c r="T197" s="51"/>
      <c r="U197" s="51"/>
      <c r="V197" s="51"/>
      <c r="W197" s="51">
        <f>SUM(T197:V197)</f>
        <v>0</v>
      </c>
      <c r="X197" s="51">
        <f>+K197+O197+S197+W197</f>
        <v>239341113.42000002</v>
      </c>
      <c r="Y197" s="39"/>
      <c r="Z197" s="77"/>
    </row>
    <row r="198" spans="1:26" s="47" customFormat="1" x14ac:dyDescent="0.25">
      <c r="A198" s="65" t="s">
        <v>285</v>
      </c>
      <c r="B198" s="42"/>
      <c r="C198" s="66"/>
      <c r="D198" s="65"/>
      <c r="E198" s="44">
        <f>SUM(E197)</f>
        <v>378660000</v>
      </c>
      <c r="F198" s="44">
        <f t="shared" ref="F198:X198" si="76">SUM(F197)</f>
        <v>-86293841.790000007</v>
      </c>
      <c r="G198" s="44">
        <f t="shared" si="76"/>
        <v>292366158.20999998</v>
      </c>
      <c r="H198" s="44">
        <v>2214789.9</v>
      </c>
      <c r="I198" s="44">
        <v>2705328.93</v>
      </c>
      <c r="J198" s="44">
        <v>17371494.880000003</v>
      </c>
      <c r="K198" s="44">
        <f t="shared" si="76"/>
        <v>22291613.710000001</v>
      </c>
      <c r="L198" s="44">
        <v>3705842.72</v>
      </c>
      <c r="M198" s="44">
        <v>26063206.98</v>
      </c>
      <c r="N198" s="44">
        <v>8299748.7599999998</v>
      </c>
      <c r="O198" s="44">
        <f t="shared" si="76"/>
        <v>38068798.460000001</v>
      </c>
      <c r="P198" s="44">
        <v>23623294.299999997</v>
      </c>
      <c r="Q198" s="44">
        <v>0</v>
      </c>
      <c r="R198" s="44">
        <v>0</v>
      </c>
      <c r="S198" s="44">
        <f t="shared" si="76"/>
        <v>178980701.25</v>
      </c>
      <c r="T198" s="44">
        <f t="shared" si="76"/>
        <v>0</v>
      </c>
      <c r="U198" s="44">
        <f t="shared" si="76"/>
        <v>0</v>
      </c>
      <c r="V198" s="44">
        <f t="shared" si="76"/>
        <v>0</v>
      </c>
      <c r="W198" s="44">
        <f t="shared" si="76"/>
        <v>0</v>
      </c>
      <c r="X198" s="44">
        <f t="shared" si="76"/>
        <v>239341113.42000002</v>
      </c>
      <c r="Y198" s="46"/>
      <c r="Z198" s="67"/>
    </row>
    <row r="199" spans="1:26" s="50" customFormat="1" x14ac:dyDescent="0.25">
      <c r="A199" s="48" t="s">
        <v>286</v>
      </c>
      <c r="B199" s="49"/>
      <c r="C199" s="49"/>
      <c r="D199" s="49"/>
      <c r="E199" s="49"/>
      <c r="F199" s="49"/>
      <c r="G199" s="49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45"/>
    </row>
    <row r="200" spans="1:26" s="55" customFormat="1" ht="30" x14ac:dyDescent="0.25">
      <c r="A200" s="73">
        <v>177</v>
      </c>
      <c r="B200" s="74" t="s">
        <v>287</v>
      </c>
      <c r="C200" s="75" t="s">
        <v>288</v>
      </c>
      <c r="D200" s="76" t="s">
        <v>289</v>
      </c>
      <c r="E200" s="51">
        <v>1388420000</v>
      </c>
      <c r="F200" s="51">
        <v>-22079509.280000001</v>
      </c>
      <c r="G200" s="51">
        <f>+E200+F200</f>
        <v>1366340490.72</v>
      </c>
      <c r="H200" s="51">
        <v>2516905.7999999998</v>
      </c>
      <c r="I200" s="51">
        <v>2264269.94</v>
      </c>
      <c r="J200" s="51">
        <v>1752188.26</v>
      </c>
      <c r="K200" s="51">
        <f>SUM(H200:J200)</f>
        <v>6533364</v>
      </c>
      <c r="L200" s="51">
        <v>3139905.0700000003</v>
      </c>
      <c r="M200" s="51">
        <v>2579571.0699999998</v>
      </c>
      <c r="N200" s="51">
        <v>3782491.9000000004</v>
      </c>
      <c r="O200" s="51">
        <f>SUM(L200:N200)</f>
        <v>9501968.040000001</v>
      </c>
      <c r="P200" s="51">
        <v>3406748.66</v>
      </c>
      <c r="Q200" s="51">
        <v>2637428.58</v>
      </c>
      <c r="R200" s="51">
        <v>2235707.98</v>
      </c>
      <c r="S200" s="78">
        <f>SUM(P200:R200)</f>
        <v>8279885.2200000007</v>
      </c>
      <c r="T200" s="51"/>
      <c r="U200" s="51"/>
      <c r="V200" s="51"/>
      <c r="W200" s="51">
        <f>SUM(T200:V200)</f>
        <v>0</v>
      </c>
      <c r="X200" s="78">
        <f>+K200+O200+S200+W200</f>
        <v>24315217.260000002</v>
      </c>
      <c r="Y200" s="39"/>
      <c r="Z200" s="77"/>
    </row>
    <row r="201" spans="1:26" s="47" customFormat="1" x14ac:dyDescent="0.25">
      <c r="A201" s="65" t="s">
        <v>290</v>
      </c>
      <c r="B201" s="42"/>
      <c r="C201" s="66"/>
      <c r="D201" s="65"/>
      <c r="E201" s="44">
        <f>SUM(E200)</f>
        <v>1388420000</v>
      </c>
      <c r="F201" s="44">
        <f t="shared" ref="F201:X201" si="77">SUM(F200)</f>
        <v>-22079509.280000001</v>
      </c>
      <c r="G201" s="44">
        <f t="shared" si="77"/>
        <v>1366340490.72</v>
      </c>
      <c r="H201" s="44">
        <v>2516905.7999999998</v>
      </c>
      <c r="I201" s="44">
        <v>2264269.94</v>
      </c>
      <c r="J201" s="44">
        <v>1752188.26</v>
      </c>
      <c r="K201" s="44">
        <f t="shared" si="77"/>
        <v>6533364</v>
      </c>
      <c r="L201" s="44">
        <v>3139905.0700000003</v>
      </c>
      <c r="M201" s="44">
        <v>2579571.0699999998</v>
      </c>
      <c r="N201" s="44">
        <v>3782491.9000000004</v>
      </c>
      <c r="O201" s="44">
        <f t="shared" si="77"/>
        <v>9501968.040000001</v>
      </c>
      <c r="P201" s="44">
        <v>3406748.66</v>
      </c>
      <c r="Q201" s="44">
        <v>0</v>
      </c>
      <c r="R201" s="44">
        <v>0</v>
      </c>
      <c r="S201" s="44">
        <f t="shared" si="77"/>
        <v>8279885.2200000007</v>
      </c>
      <c r="T201" s="44">
        <f t="shared" si="77"/>
        <v>0</v>
      </c>
      <c r="U201" s="44">
        <f t="shared" si="77"/>
        <v>0</v>
      </c>
      <c r="V201" s="44">
        <f t="shared" si="77"/>
        <v>0</v>
      </c>
      <c r="W201" s="44">
        <f t="shared" si="77"/>
        <v>0</v>
      </c>
      <c r="X201" s="44">
        <f t="shared" si="77"/>
        <v>24315217.260000002</v>
      </c>
      <c r="Y201" s="46"/>
      <c r="Z201" s="67"/>
    </row>
    <row r="202" spans="1:26" s="50" customFormat="1" x14ac:dyDescent="0.25">
      <c r="A202" s="48" t="s">
        <v>291</v>
      </c>
      <c r="B202" s="49"/>
      <c r="C202" s="49"/>
      <c r="D202" s="49"/>
      <c r="E202" s="49"/>
      <c r="F202" s="49"/>
      <c r="G202" s="49"/>
      <c r="H202" s="62"/>
      <c r="I202" s="62"/>
      <c r="J202" s="62"/>
      <c r="K202" s="79"/>
      <c r="L202" s="62"/>
      <c r="M202" s="62"/>
      <c r="N202" s="62"/>
      <c r="O202" s="79"/>
      <c r="P202" s="62"/>
      <c r="Q202" s="62"/>
      <c r="R202" s="62"/>
      <c r="S202" s="62"/>
      <c r="T202" s="62"/>
      <c r="U202" s="62"/>
      <c r="V202" s="62"/>
      <c r="W202" s="62"/>
      <c r="X202" s="62"/>
    </row>
    <row r="203" spans="1:26" s="55" customFormat="1" ht="47.25" x14ac:dyDescent="0.25">
      <c r="A203" s="73">
        <v>178</v>
      </c>
      <c r="B203" s="80" t="s">
        <v>292</v>
      </c>
      <c r="C203" s="75" t="s">
        <v>293</v>
      </c>
      <c r="D203" s="76" t="s">
        <v>294</v>
      </c>
      <c r="E203" s="51">
        <v>88535276</v>
      </c>
      <c r="F203" s="51"/>
      <c r="G203" s="51">
        <f>+E203+F203</f>
        <v>88535276</v>
      </c>
      <c r="H203" s="51"/>
      <c r="I203" s="51"/>
      <c r="J203" s="51">
        <v>3398470.63</v>
      </c>
      <c r="K203" s="78">
        <f>SUM(H203:J203)</f>
        <v>3398470.63</v>
      </c>
      <c r="L203" s="51">
        <v>191345.28</v>
      </c>
      <c r="M203" s="51">
        <v>4140067.07</v>
      </c>
      <c r="N203" s="51">
        <v>5849320.7800000003</v>
      </c>
      <c r="O203" s="78">
        <f>SUM(L203:N203)</f>
        <v>10180733.129999999</v>
      </c>
      <c r="P203" s="51">
        <v>7554980.6500000004</v>
      </c>
      <c r="Q203" s="51">
        <v>2247984.25</v>
      </c>
      <c r="R203" s="51"/>
      <c r="S203" s="78">
        <f>SUM(P203:R203)</f>
        <v>9802964.9000000004</v>
      </c>
      <c r="T203" s="51"/>
      <c r="U203" s="51"/>
      <c r="V203" s="51"/>
      <c r="W203" s="51">
        <f>SUM(T203:V203)</f>
        <v>0</v>
      </c>
      <c r="X203" s="78">
        <f>+K203+O203+S203+W203</f>
        <v>23382168.659999996</v>
      </c>
      <c r="Y203" s="77"/>
    </row>
    <row r="204" spans="1:26" s="47" customFormat="1" x14ac:dyDescent="0.25">
      <c r="A204" s="65" t="s">
        <v>295</v>
      </c>
      <c r="B204" s="42"/>
      <c r="C204" s="66"/>
      <c r="D204" s="65"/>
      <c r="E204" s="44">
        <f>SUM(E203)</f>
        <v>88535276</v>
      </c>
      <c r="F204" s="44">
        <f t="shared" ref="F204:G204" si="78">SUM(F203)</f>
        <v>0</v>
      </c>
      <c r="G204" s="44">
        <f t="shared" si="78"/>
        <v>88535276</v>
      </c>
      <c r="H204" s="44">
        <v>0</v>
      </c>
      <c r="I204" s="44">
        <v>0</v>
      </c>
      <c r="J204" s="44">
        <v>3398470.63</v>
      </c>
      <c r="K204" s="44">
        <f t="shared" ref="K204:X204" si="79">SUM(K203)</f>
        <v>3398470.63</v>
      </c>
      <c r="L204" s="44">
        <v>191345.28</v>
      </c>
      <c r="M204" s="44">
        <v>4140067.07</v>
      </c>
      <c r="N204" s="44">
        <v>5849320.7800000003</v>
      </c>
      <c r="O204" s="44">
        <f t="shared" si="79"/>
        <v>10180733.129999999</v>
      </c>
      <c r="P204" s="44">
        <v>7554980.6500000004</v>
      </c>
      <c r="Q204" s="44">
        <v>0</v>
      </c>
      <c r="R204" s="44">
        <v>0</v>
      </c>
      <c r="S204" s="44">
        <f t="shared" si="79"/>
        <v>9802964.9000000004</v>
      </c>
      <c r="T204" s="44">
        <f t="shared" si="79"/>
        <v>0</v>
      </c>
      <c r="U204" s="44">
        <f t="shared" si="79"/>
        <v>0</v>
      </c>
      <c r="V204" s="44">
        <f t="shared" si="79"/>
        <v>0</v>
      </c>
      <c r="W204" s="44">
        <f t="shared" si="79"/>
        <v>0</v>
      </c>
      <c r="X204" s="44">
        <f t="shared" si="79"/>
        <v>23382168.659999996</v>
      </c>
    </row>
    <row r="205" spans="1:26" s="47" customFormat="1" x14ac:dyDescent="0.25">
      <c r="A205" s="81" t="s">
        <v>296</v>
      </c>
      <c r="B205" s="82"/>
      <c r="C205" s="83"/>
      <c r="D205" s="81"/>
      <c r="E205" s="84">
        <f>+E61+E149+E161+E169+E195+E198+E201+E152+E204</f>
        <v>6975531779</v>
      </c>
      <c r="F205" s="84">
        <f t="shared" ref="F205:W205" si="80">+F61+F149+F161+F169+F195+F198+F201+F152+F204</f>
        <v>5806790813.8799992</v>
      </c>
      <c r="G205" s="84">
        <f t="shared" si="80"/>
        <v>12782322592.879999</v>
      </c>
      <c r="H205" s="84">
        <v>4731695.6999999993</v>
      </c>
      <c r="I205" s="84">
        <v>674329421.81000006</v>
      </c>
      <c r="J205" s="84">
        <v>944629938.97000003</v>
      </c>
      <c r="K205" s="84">
        <f t="shared" si="80"/>
        <v>1623691056.48</v>
      </c>
      <c r="L205" s="84">
        <v>555248227.47000003</v>
      </c>
      <c r="M205" s="84">
        <v>353935947.33999997</v>
      </c>
      <c r="N205" s="84">
        <v>831370074.75999987</v>
      </c>
      <c r="O205" s="84">
        <f t="shared" si="80"/>
        <v>1740554249.5700002</v>
      </c>
      <c r="P205" s="84">
        <v>976691084.94999981</v>
      </c>
      <c r="Q205" s="84">
        <v>1665911178.73</v>
      </c>
      <c r="R205" s="84">
        <v>931334671.41999996</v>
      </c>
      <c r="S205" s="84">
        <f t="shared" si="80"/>
        <v>3736415462.8599997</v>
      </c>
      <c r="T205" s="84">
        <f t="shared" si="80"/>
        <v>0</v>
      </c>
      <c r="U205" s="84">
        <f t="shared" si="80"/>
        <v>0</v>
      </c>
      <c r="V205" s="84">
        <f t="shared" si="80"/>
        <v>0</v>
      </c>
      <c r="W205" s="84">
        <f t="shared" si="80"/>
        <v>0</v>
      </c>
      <c r="X205" s="84">
        <f>+X61+X149+X161+X169+X195+X198+X201+X152+X204</f>
        <v>7100660768.9100018</v>
      </c>
      <c r="Y205" s="85"/>
      <c r="Z205" s="67"/>
    </row>
    <row r="206" spans="1:26" s="94" customFormat="1" ht="17.25" customHeight="1" x14ac:dyDescent="0.25">
      <c r="A206" s="86"/>
      <c r="B206" s="87"/>
      <c r="C206" s="88"/>
      <c r="D206" s="89"/>
      <c r="E206" s="90"/>
      <c r="F206" s="90"/>
      <c r="G206" s="90"/>
      <c r="H206" s="90"/>
      <c r="I206" s="91"/>
      <c r="J206" s="91"/>
      <c r="K206" s="90"/>
      <c r="L206" s="91"/>
      <c r="M206" s="91"/>
      <c r="N206" s="91"/>
      <c r="O206" s="90"/>
      <c r="P206" s="90"/>
      <c r="Q206" s="90"/>
      <c r="R206" s="90"/>
      <c r="S206" s="90"/>
      <c r="T206" s="90"/>
      <c r="U206" s="90"/>
      <c r="V206" s="90"/>
      <c r="W206" s="90"/>
      <c r="X206" s="92"/>
      <c r="Y206" s="93"/>
    </row>
    <row r="207" spans="1:26" s="94" customFormat="1" ht="17.25" customHeight="1" x14ac:dyDescent="0.25">
      <c r="A207" s="86"/>
      <c r="B207" s="87"/>
      <c r="C207" s="88"/>
      <c r="D207" s="89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6"/>
      <c r="Y207" s="93"/>
    </row>
    <row r="208" spans="1:26" s="94" customFormat="1" x14ac:dyDescent="0.25">
      <c r="A208" s="86"/>
      <c r="B208" s="87"/>
      <c r="C208" s="88"/>
      <c r="D208" s="89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7"/>
      <c r="Q208" s="95"/>
      <c r="R208" s="95"/>
      <c r="S208" s="95"/>
      <c r="T208" s="98"/>
      <c r="U208" s="95"/>
      <c r="V208" s="95"/>
      <c r="W208" s="95"/>
      <c r="X208" s="96"/>
      <c r="Y208" s="93"/>
    </row>
    <row r="209" spans="1:26" s="94" customFormat="1" ht="17.25" customHeight="1" x14ac:dyDescent="0.25">
      <c r="A209" s="86"/>
      <c r="B209" s="87"/>
      <c r="C209" s="88"/>
      <c r="D209" s="89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6"/>
      <c r="Y209" s="93"/>
    </row>
    <row r="210" spans="1:26" ht="29.25" customHeight="1" x14ac:dyDescent="0.25">
      <c r="A210" s="99"/>
      <c r="B210" s="99"/>
      <c r="C210" s="99"/>
      <c r="D210" s="100"/>
      <c r="E210" s="101"/>
      <c r="F210" s="101"/>
      <c r="G210" s="101"/>
      <c r="H210" s="101"/>
      <c r="I210" s="101"/>
      <c r="J210" s="102"/>
      <c r="K210" s="101"/>
      <c r="L210" s="101"/>
      <c r="M210" s="102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3"/>
    </row>
    <row r="211" spans="1:26" x14ac:dyDescent="0.25">
      <c r="A211" s="99"/>
      <c r="B211" s="99"/>
      <c r="C211" s="99"/>
      <c r="D211" s="100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</row>
    <row r="212" spans="1:26" x14ac:dyDescent="0.25">
      <c r="A212" s="99"/>
      <c r="B212" s="99"/>
      <c r="C212" s="99"/>
      <c r="D212" s="100"/>
      <c r="E212" s="101"/>
      <c r="F212" s="101"/>
      <c r="G212" s="101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</row>
    <row r="213" spans="1:26" s="107" customFormat="1" x14ac:dyDescent="0.25">
      <c r="A213" s="104"/>
      <c r="B213" s="104"/>
      <c r="C213" s="104"/>
      <c r="D213" s="105"/>
      <c r="E213" s="101"/>
      <c r="F213" s="101"/>
      <c r="G213" s="101"/>
      <c r="H213" s="102"/>
      <c r="I213" s="101"/>
      <c r="J213" s="101"/>
      <c r="K213" s="102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6"/>
    </row>
    <row r="214" spans="1:26" s="107" customFormat="1" x14ac:dyDescent="0.25">
      <c r="A214" s="104"/>
      <c r="B214" s="104"/>
      <c r="C214" s="104"/>
      <c r="D214" s="105"/>
      <c r="E214" s="101"/>
      <c r="F214" s="101"/>
      <c r="G214" s="101"/>
      <c r="H214" s="102"/>
      <c r="I214" s="101"/>
      <c r="J214" s="101"/>
      <c r="K214" s="102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6"/>
    </row>
    <row r="215" spans="1:26" x14ac:dyDescent="0.25">
      <c r="A215" s="99"/>
      <c r="B215" s="99"/>
      <c r="C215" s="99"/>
      <c r="D215" s="100"/>
      <c r="E215" s="101"/>
      <c r="F215" s="101"/>
      <c r="G215" s="101"/>
      <c r="H215" s="102"/>
      <c r="I215" s="101"/>
      <c r="J215" s="101"/>
      <c r="K215" s="102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3"/>
    </row>
    <row r="216" spans="1:26" x14ac:dyDescent="0.25">
      <c r="A216" s="99"/>
      <c r="B216" s="99"/>
      <c r="C216" s="99"/>
      <c r="D216" s="100"/>
      <c r="E216" s="101"/>
      <c r="F216" s="101"/>
      <c r="G216" s="101"/>
      <c r="H216" s="102"/>
      <c r="I216" s="101"/>
      <c r="J216" s="101"/>
      <c r="K216" s="102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3"/>
    </row>
    <row r="217" spans="1:26" x14ac:dyDescent="0.25">
      <c r="A217" s="99"/>
      <c r="B217" s="99"/>
      <c r="C217" s="99"/>
      <c r="D217" s="100"/>
      <c r="E217" s="101"/>
      <c r="F217" s="101"/>
      <c r="G217" s="101"/>
      <c r="H217" s="102"/>
      <c r="I217" s="101"/>
      <c r="J217" s="101"/>
      <c r="K217" s="102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3"/>
    </row>
    <row r="218" spans="1:26" x14ac:dyDescent="0.25">
      <c r="A218" s="99"/>
      <c r="B218" s="99"/>
      <c r="C218" s="99"/>
      <c r="D218" s="100"/>
      <c r="E218" s="101"/>
      <c r="F218" s="101"/>
      <c r="G218" s="101"/>
      <c r="H218" s="102"/>
      <c r="I218" s="101"/>
      <c r="J218" s="101"/>
      <c r="K218" s="102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3"/>
    </row>
  </sheetData>
  <mergeCells count="44">
    <mergeCell ref="B39:B40"/>
    <mergeCell ref="A2:X2"/>
    <mergeCell ref="A3:X3"/>
    <mergeCell ref="A4:X4"/>
    <mergeCell ref="A5:X5"/>
    <mergeCell ref="B12:B17"/>
    <mergeCell ref="B18:B19"/>
    <mergeCell ref="B20:B28"/>
    <mergeCell ref="B29:B31"/>
    <mergeCell ref="B33:B34"/>
    <mergeCell ref="B35:B36"/>
    <mergeCell ref="B37:B38"/>
    <mergeCell ref="B90:B97"/>
    <mergeCell ref="B42:B43"/>
    <mergeCell ref="B44:B47"/>
    <mergeCell ref="B49:B50"/>
    <mergeCell ref="B63:B70"/>
    <mergeCell ref="B71:B74"/>
    <mergeCell ref="B75:B76"/>
    <mergeCell ref="B77:B79"/>
    <mergeCell ref="B80:B82"/>
    <mergeCell ref="B84:B85"/>
    <mergeCell ref="B86:B87"/>
    <mergeCell ref="B88:B89"/>
    <mergeCell ref="B144:B145"/>
    <mergeCell ref="B98:B104"/>
    <mergeCell ref="B105:B107"/>
    <mergeCell ref="B108:B112"/>
    <mergeCell ref="B113:B114"/>
    <mergeCell ref="B115:B116"/>
    <mergeCell ref="B117:B120"/>
    <mergeCell ref="B122:B123"/>
    <mergeCell ref="B124:B127"/>
    <mergeCell ref="B130:B132"/>
    <mergeCell ref="B133:B135"/>
    <mergeCell ref="B136:B143"/>
    <mergeCell ref="B185:B186"/>
    <mergeCell ref="B192:B194"/>
    <mergeCell ref="B167:B168"/>
    <mergeCell ref="B171:B172"/>
    <mergeCell ref="B173:B174"/>
    <mergeCell ref="B175:B177"/>
    <mergeCell ref="B178:B180"/>
    <mergeCell ref="B183:B184"/>
  </mergeCells>
  <pageMargins left="0.70866141732283472" right="0.70866141732283472" top="0.74803149606299213" bottom="0.74803149606299213" header="0.31496062992125984" footer="0.31496062992125984"/>
  <pageSetup paperSize="5" scale="52" fitToHeight="9" orientation="landscape" r:id="rId1"/>
  <headerFooter scaleWithDoc="0" alignWithMargins="0">
    <oddFooter>&amp;C
&amp;R&amp;9&amp;P/&amp;N</oddFooter>
  </headerFooter>
  <rowBreaks count="3" manualBreakCount="3">
    <brk id="32" max="23" man="1"/>
    <brk id="132" max="23" man="1"/>
    <brk id="19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Castro Acosta</dc:creator>
  <cp:lastModifiedBy>Elizabeth Castro Acosta</cp:lastModifiedBy>
  <cp:lastPrinted>2025-10-13T18:58:01Z</cp:lastPrinted>
  <dcterms:created xsi:type="dcterms:W3CDTF">2025-10-03T12:49:03Z</dcterms:created>
  <dcterms:modified xsi:type="dcterms:W3CDTF">2025-10-13T19:16:26Z</dcterms:modified>
</cp:coreProperties>
</file>