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12. Dic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6" i="1" l="1"/>
  <c r="O46" i="1"/>
  <c r="P46" i="1"/>
  <c r="M46" i="1" l="1"/>
  <c r="D16" i="1" l="1"/>
  <c r="D13" i="1"/>
  <c r="D12" i="1"/>
  <c r="C63" i="1"/>
  <c r="D64" i="1"/>
  <c r="D65" i="1"/>
  <c r="D63" i="1" l="1"/>
  <c r="F46" i="1"/>
  <c r="G46" i="1"/>
  <c r="E46" i="1"/>
  <c r="E37" i="1"/>
  <c r="D57" i="1" l="1"/>
  <c r="D58" i="1"/>
  <c r="B80" i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17" i="1"/>
  <c r="F80" i="1"/>
  <c r="E80" i="1"/>
  <c r="Q12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81" i="1" l="1"/>
  <c r="C80" i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85" i="1" s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<sst xmlns="http://schemas.openxmlformats.org/spreadsheetml/2006/main" count="101" uniqueCount="101">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</sst>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1005193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topLeftCell="A55" zoomScale="90" zoomScaleNormal="100" zoomScaleSheetLayoutView="90" workbookViewId="0">
      <selection activeCell="A86" sqref="A86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20.5703125" style="5" customWidth="1"/>
    <col min="14" max="14" width="21.85546875" style="5" customWidth="1"/>
    <col min="15" max="15" width="17.8554687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13806786861</v>
      </c>
      <c r="C10" s="22">
        <f t="shared" ref="C10:P10" si="0">+C11+C17+C27+C37+C46+C53+C63+C76</f>
        <v>12425106395.469997</v>
      </c>
      <c r="D10" s="22">
        <f t="shared" si="0"/>
        <v>26231893256.470001</v>
      </c>
      <c r="E10" s="22">
        <f t="shared" si="0"/>
        <v>359598659.24000001</v>
      </c>
      <c r="F10" s="22">
        <f t="shared" si="0"/>
        <v>1068287832.08</v>
      </c>
      <c r="G10" s="22">
        <f t="shared" si="0"/>
        <v>1637005830.1700001</v>
      </c>
      <c r="H10" s="22">
        <f t="shared" si="0"/>
        <v>933592331.66999996</v>
      </c>
      <c r="I10" s="22">
        <f t="shared" si="0"/>
        <v>934979938.41000009</v>
      </c>
      <c r="J10" s="22">
        <f t="shared" si="0"/>
        <v>1437875849.7000003</v>
      </c>
      <c r="K10" s="22">
        <f t="shared" si="0"/>
        <v>1463352851.46</v>
      </c>
      <c r="L10" s="22">
        <f t="shared" si="0"/>
        <v>2138135202.49</v>
      </c>
      <c r="M10" s="22">
        <f t="shared" si="0"/>
        <v>1662617346.8499999</v>
      </c>
      <c r="N10" s="22">
        <f t="shared" si="0"/>
        <v>2129462175.6700001</v>
      </c>
      <c r="O10" s="22">
        <f t="shared" si="0"/>
        <v>2510453438.2799997</v>
      </c>
      <c r="P10" s="22">
        <f t="shared" si="0"/>
        <v>1741989193.6500001</v>
      </c>
      <c r="Q10" s="22">
        <f>+Q11+Q17+Q27+Q37+Q46+Q53+Q63+Q76</f>
        <v>18017350649.669998</v>
      </c>
    </row>
    <row r="11" spans="1:17" ht="18.75" customHeight="1" x14ac:dyDescent="0.25">
      <c r="A11" s="4" t="s">
        <v>70</v>
      </c>
      <c r="B11" s="45">
        <f>SUM(B12:B16)</f>
        <v>3191260548</v>
      </c>
      <c r="C11" s="24">
        <f t="shared" ref="C11:P11" si="1">SUM(C12:C16)</f>
        <v>43576959.689999998</v>
      </c>
      <c r="D11" s="24">
        <f t="shared" si="1"/>
        <v>3234837507.6900001</v>
      </c>
      <c r="E11" s="25">
        <f t="shared" si="1"/>
        <v>203966241.03</v>
      </c>
      <c r="F11" s="25">
        <f t="shared" si="1"/>
        <v>205223122.22</v>
      </c>
      <c r="G11" s="25">
        <f t="shared" si="1"/>
        <v>210835903.84999996</v>
      </c>
      <c r="H11" s="25">
        <f t="shared" si="1"/>
        <v>210305893.76000002</v>
      </c>
      <c r="I11" s="25">
        <f>SUM(I12:I16)</f>
        <v>207617232.66999999</v>
      </c>
      <c r="J11" s="25">
        <f t="shared" si="1"/>
        <v>353322077.42000002</v>
      </c>
      <c r="K11" s="25">
        <f t="shared" si="1"/>
        <v>216757093.31999999</v>
      </c>
      <c r="L11" s="25">
        <f t="shared" si="1"/>
        <v>211452787.43000001</v>
      </c>
      <c r="M11" s="25">
        <f t="shared" si="1"/>
        <v>210165295.14000002</v>
      </c>
      <c r="N11" s="25">
        <f t="shared" si="1"/>
        <v>214350491.77000001</v>
      </c>
      <c r="O11" s="25">
        <f t="shared" si="1"/>
        <v>548782502.5</v>
      </c>
      <c r="P11" s="25">
        <f t="shared" si="1"/>
        <v>402972501.80000001</v>
      </c>
      <c r="Q11" s="25">
        <f>SUM(Q12:Q16)</f>
        <v>3195751142.9099998</v>
      </c>
    </row>
    <row r="12" spans="1:17" ht="18.75" customHeight="1" x14ac:dyDescent="0.25">
      <c r="A12" s="14" t="s">
        <v>69</v>
      </c>
      <c r="B12" s="27">
        <v>2322494217</v>
      </c>
      <c r="C12" s="29">
        <v>9339627.7300000004</v>
      </c>
      <c r="D12" s="27">
        <f>+B12+C12</f>
        <v>2331833844.73</v>
      </c>
      <c r="E12" s="29">
        <v>172728292.41</v>
      </c>
      <c r="F12" s="29">
        <v>173713471.18000001</v>
      </c>
      <c r="G12" s="29">
        <v>179193283.72999999</v>
      </c>
      <c r="H12" s="29">
        <v>178557967.24000001</v>
      </c>
      <c r="I12" s="29">
        <v>175806107.69999999</v>
      </c>
      <c r="J12" s="29">
        <v>177144486.25</v>
      </c>
      <c r="K12" s="29">
        <v>175661380.47</v>
      </c>
      <c r="L12" s="29">
        <v>179167775.09999999</v>
      </c>
      <c r="M12" s="29">
        <v>177758135.25</v>
      </c>
      <c r="N12" s="29">
        <v>181799153.37</v>
      </c>
      <c r="O12" s="29">
        <v>342402076</v>
      </c>
      <c r="P12" s="29">
        <v>205929064.5</v>
      </c>
      <c r="Q12" s="27">
        <f>SUM(E12:P12)</f>
        <v>2319861193.1999998</v>
      </c>
    </row>
    <row r="13" spans="1:17" ht="18.75" customHeight="1" x14ac:dyDescent="0.25">
      <c r="A13" s="14" t="s">
        <v>68</v>
      </c>
      <c r="B13" s="27">
        <v>567303448</v>
      </c>
      <c r="C13" s="29">
        <v>7625016.4199999999</v>
      </c>
      <c r="D13" s="27">
        <f>+B13+C13</f>
        <v>574928464.41999996</v>
      </c>
      <c r="E13" s="29">
        <v>4805251.3099999996</v>
      </c>
      <c r="F13" s="29">
        <v>4931112.29</v>
      </c>
      <c r="G13" s="29">
        <v>5046073.79</v>
      </c>
      <c r="H13" s="29">
        <v>5245100.87</v>
      </c>
      <c r="I13" s="29">
        <v>5278164.2699999996</v>
      </c>
      <c r="J13" s="29">
        <v>149544889.46000001</v>
      </c>
      <c r="K13" s="29">
        <v>14389197.98</v>
      </c>
      <c r="L13" s="29">
        <v>5411249.96</v>
      </c>
      <c r="M13" s="29">
        <v>5446915.2999999998</v>
      </c>
      <c r="N13" s="29">
        <v>5511222.1900000004</v>
      </c>
      <c r="O13" s="29">
        <v>178900510.56999999</v>
      </c>
      <c r="P13" s="29">
        <v>169663761.56999999</v>
      </c>
      <c r="Q13" s="27">
        <f>SUM(E13:P13)</f>
        <v>554173449.55999994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301462883</v>
      </c>
      <c r="C16" s="29">
        <v>26612315.539999999</v>
      </c>
      <c r="D16" s="27">
        <f>+B16+C16</f>
        <v>328075198.54000002</v>
      </c>
      <c r="E16" s="27">
        <v>26432697.309999999</v>
      </c>
      <c r="F16" s="27">
        <v>26578538.75</v>
      </c>
      <c r="G16" s="29">
        <v>26596546.329999998</v>
      </c>
      <c r="H16" s="29">
        <v>26502825.649999999</v>
      </c>
      <c r="I16" s="29">
        <v>26532960.699999999</v>
      </c>
      <c r="J16" s="29">
        <v>26632701.710000001</v>
      </c>
      <c r="K16" s="27">
        <v>26706514.870000001</v>
      </c>
      <c r="L16" s="29">
        <v>26873762.370000001</v>
      </c>
      <c r="M16" s="29">
        <v>26960244.59</v>
      </c>
      <c r="N16" s="29">
        <v>27040116.210000001</v>
      </c>
      <c r="O16" s="29">
        <v>27479915.93</v>
      </c>
      <c r="P16" s="29">
        <v>27379675.73</v>
      </c>
      <c r="Q16" s="27">
        <f>SUM(E16:P16)</f>
        <v>321716500.15000004</v>
      </c>
    </row>
    <row r="17" spans="1:17" ht="18.75" customHeight="1" x14ac:dyDescent="0.25">
      <c r="A17" s="16" t="s">
        <v>64</v>
      </c>
      <c r="B17" s="45">
        <f>SUM(B18:B26)</f>
        <v>2793437849</v>
      </c>
      <c r="C17" s="45">
        <f t="shared" ref="C17:P17" si="3">SUM(C18:C26)</f>
        <v>921974775.35000002</v>
      </c>
      <c r="D17" s="25">
        <f t="shared" si="3"/>
        <v>3715412624.3500004</v>
      </c>
      <c r="E17" s="25">
        <f t="shared" si="3"/>
        <v>154390373.34</v>
      </c>
      <c r="F17" s="25">
        <f>SUM(F18:F26)</f>
        <v>185699581.89999998</v>
      </c>
      <c r="G17" s="25">
        <f t="shared" si="3"/>
        <v>337441476.82999998</v>
      </c>
      <c r="H17" s="25">
        <f>SUM(H18:H26)</f>
        <v>130578763.43000001</v>
      </c>
      <c r="I17" s="25">
        <f>SUM(I18:I26)</f>
        <v>305032999.38000005</v>
      </c>
      <c r="J17" s="25">
        <f t="shared" si="3"/>
        <v>224981246.54000002</v>
      </c>
      <c r="K17" s="25">
        <f t="shared" si="3"/>
        <v>269369957.78000003</v>
      </c>
      <c r="L17" s="25">
        <f t="shared" si="3"/>
        <v>214284484.67999998</v>
      </c>
      <c r="M17" s="25">
        <f t="shared" si="3"/>
        <v>209962355.79999998</v>
      </c>
      <c r="N17" s="25">
        <f t="shared" si="3"/>
        <v>220366197.90000001</v>
      </c>
      <c r="O17" s="25">
        <f t="shared" si="3"/>
        <v>232126696.5</v>
      </c>
      <c r="P17" s="25">
        <f t="shared" si="3"/>
        <v>270729932.36000001</v>
      </c>
      <c r="Q17" s="25">
        <f>SUM(Q18:Q26)</f>
        <v>2754964066.4400005</v>
      </c>
    </row>
    <row r="18" spans="1:17" ht="18.75" customHeight="1" x14ac:dyDescent="0.25">
      <c r="A18" s="14" t="s">
        <v>63</v>
      </c>
      <c r="B18" s="29">
        <v>1888707228</v>
      </c>
      <c r="C18" s="29">
        <v>198191995.02000001</v>
      </c>
      <c r="D18" s="27">
        <f>+B18+C18</f>
        <v>2086899223.02</v>
      </c>
      <c r="E18" s="27">
        <v>128999192.95999999</v>
      </c>
      <c r="F18" s="27">
        <v>135513151.49000001</v>
      </c>
      <c r="G18" s="29">
        <v>156172993.66999999</v>
      </c>
      <c r="H18" s="29">
        <v>91104829.560000002</v>
      </c>
      <c r="I18" s="29">
        <v>210891061.25999999</v>
      </c>
      <c r="J18" s="29">
        <v>143996441.75999999</v>
      </c>
      <c r="K18" s="29">
        <v>151192551.47999999</v>
      </c>
      <c r="L18" s="29">
        <v>147489775.90000001</v>
      </c>
      <c r="M18" s="29">
        <v>145949787.09999999</v>
      </c>
      <c r="N18" s="29">
        <v>145558317.49000001</v>
      </c>
      <c r="O18" s="29">
        <v>142341341.69999999</v>
      </c>
      <c r="P18" s="29">
        <v>141380336.41999999</v>
      </c>
      <c r="Q18" s="27">
        <f>SUM(E18:P18)</f>
        <v>1740589780.7900002</v>
      </c>
    </row>
    <row r="19" spans="1:17" ht="18.75" customHeight="1" x14ac:dyDescent="0.25">
      <c r="A19" s="14" t="s">
        <v>62</v>
      </c>
      <c r="B19" s="29">
        <v>31421807</v>
      </c>
      <c r="C19" s="29">
        <v>43130157.880000003</v>
      </c>
      <c r="D19" s="27">
        <f t="shared" ref="D19:D26" si="4">+B19+C19</f>
        <v>74551964.879999995</v>
      </c>
      <c r="E19" s="29"/>
      <c r="F19" s="29">
        <v>106019.05</v>
      </c>
      <c r="G19" s="29">
        <v>416308.29</v>
      </c>
      <c r="H19" s="29">
        <v>4759686.2</v>
      </c>
      <c r="I19" s="29">
        <v>8617399.3699999992</v>
      </c>
      <c r="J19" s="29">
        <v>273806.98</v>
      </c>
      <c r="K19" s="29">
        <v>1286644.78</v>
      </c>
      <c r="L19" s="29">
        <v>8835116.4800000004</v>
      </c>
      <c r="M19" s="29">
        <v>474718.57</v>
      </c>
      <c r="N19" s="29">
        <v>6387124.2300000004</v>
      </c>
      <c r="O19" s="29">
        <v>431419.21</v>
      </c>
      <c r="P19" s="29">
        <v>6328550.54</v>
      </c>
      <c r="Q19" s="27">
        <f>SUM(E19:P19)</f>
        <v>37916793.700000003</v>
      </c>
    </row>
    <row r="20" spans="1:17" ht="18.75" customHeight="1" x14ac:dyDescent="0.25">
      <c r="A20" s="14" t="s">
        <v>61</v>
      </c>
      <c r="B20" s="29">
        <v>97513372</v>
      </c>
      <c r="C20" s="29">
        <v>25810341.149999999</v>
      </c>
      <c r="D20" s="27">
        <f t="shared" si="4"/>
        <v>123323713.15000001</v>
      </c>
      <c r="E20" s="29">
        <v>5309990</v>
      </c>
      <c r="F20" s="29">
        <v>6347932.6600000001</v>
      </c>
      <c r="G20" s="29">
        <v>8727935.9499999993</v>
      </c>
      <c r="H20" s="27">
        <v>88650</v>
      </c>
      <c r="I20" s="29">
        <v>6965289.8700000001</v>
      </c>
      <c r="J20" s="29">
        <v>22316523.640000001</v>
      </c>
      <c r="K20" s="29">
        <v>8908797.9399999995</v>
      </c>
      <c r="L20" s="29">
        <v>12033864.82</v>
      </c>
      <c r="M20" s="29">
        <v>46790</v>
      </c>
      <c r="N20" s="29">
        <v>11150295.41</v>
      </c>
      <c r="O20" s="29">
        <v>23389927.829999998</v>
      </c>
      <c r="P20" s="29">
        <v>11794560.470000001</v>
      </c>
      <c r="Q20" s="27">
        <f>SUM(E20:P20)</f>
        <v>117080558.58999999</v>
      </c>
    </row>
    <row r="21" spans="1:17" ht="18.75" customHeight="1" x14ac:dyDescent="0.25">
      <c r="A21" s="14" t="s">
        <v>60</v>
      </c>
      <c r="B21" s="29">
        <v>7764659</v>
      </c>
      <c r="C21" s="29">
        <v>19215149.690000001</v>
      </c>
      <c r="D21" s="27">
        <f t="shared" si="4"/>
        <v>26979808.690000001</v>
      </c>
      <c r="E21" s="29"/>
      <c r="F21" s="29"/>
      <c r="G21" s="29">
        <v>1512095.2</v>
      </c>
      <c r="H21" s="29">
        <v>44165.22</v>
      </c>
      <c r="I21" s="29">
        <v>253754.75</v>
      </c>
      <c r="J21" s="29">
        <v>1902627.93</v>
      </c>
      <c r="K21" s="29">
        <v>193992.24</v>
      </c>
      <c r="L21" s="29"/>
      <c r="M21" s="29">
        <v>7053048.7800000003</v>
      </c>
      <c r="N21" s="29">
        <v>1863804.96</v>
      </c>
      <c r="O21" s="29">
        <v>2294093.2999999998</v>
      </c>
      <c r="P21" s="29">
        <v>3799858.06</v>
      </c>
      <c r="Q21" s="27">
        <f t="shared" ref="Q21:Q24" si="5">SUM(E21:P21)</f>
        <v>18917440.440000001</v>
      </c>
    </row>
    <row r="22" spans="1:17" ht="18.75" customHeight="1" x14ac:dyDescent="0.25">
      <c r="A22" s="14" t="s">
        <v>59</v>
      </c>
      <c r="B22" s="29">
        <v>86249282</v>
      </c>
      <c r="C22" s="29">
        <v>10468384.060000001</v>
      </c>
      <c r="D22" s="27">
        <f t="shared" si="4"/>
        <v>96717666.060000002</v>
      </c>
      <c r="E22" s="29">
        <v>1289.9000000000001</v>
      </c>
      <c r="F22" s="29">
        <v>4465194.6399999997</v>
      </c>
      <c r="G22" s="29">
        <v>3805822.75</v>
      </c>
      <c r="H22" s="29">
        <v>3949875.41</v>
      </c>
      <c r="I22" s="29">
        <v>5643012.4400000004</v>
      </c>
      <c r="J22" s="29">
        <v>3715000.08</v>
      </c>
      <c r="K22" s="29">
        <v>3911707</v>
      </c>
      <c r="L22" s="29">
        <v>1282883.3</v>
      </c>
      <c r="M22" s="29">
        <v>5556218.5499999998</v>
      </c>
      <c r="N22" s="29">
        <v>3984164.23</v>
      </c>
      <c r="O22" s="29">
        <v>2212949.92</v>
      </c>
      <c r="P22" s="29">
        <v>8233557.3300000001</v>
      </c>
      <c r="Q22" s="27">
        <f t="shared" si="5"/>
        <v>46761675.549999997</v>
      </c>
    </row>
    <row r="23" spans="1:17" ht="18.75" customHeight="1" x14ac:dyDescent="0.25">
      <c r="A23" s="14" t="s">
        <v>58</v>
      </c>
      <c r="B23" s="29">
        <v>308203615</v>
      </c>
      <c r="C23" s="29">
        <v>37794492.859999999</v>
      </c>
      <c r="D23" s="27">
        <f t="shared" si="4"/>
        <v>345998107.86000001</v>
      </c>
      <c r="E23" s="27">
        <v>15349494.68</v>
      </c>
      <c r="F23" s="27">
        <v>19219622.25</v>
      </c>
      <c r="G23" s="29">
        <v>97120445.140000001</v>
      </c>
      <c r="H23" s="29">
        <v>19131012.390000001</v>
      </c>
      <c r="I23" s="29">
        <v>19747577.43</v>
      </c>
      <c r="J23" s="29">
        <v>21321598.02</v>
      </c>
      <c r="K23" s="29">
        <v>20537583.489999998</v>
      </c>
      <c r="L23" s="29">
        <v>20586765.73</v>
      </c>
      <c r="M23" s="29">
        <v>20504524.93</v>
      </c>
      <c r="N23" s="29">
        <v>21284255.66</v>
      </c>
      <c r="O23" s="29">
        <v>20165826.149999999</v>
      </c>
      <c r="P23" s="29">
        <v>22161223.239999998</v>
      </c>
      <c r="Q23" s="27">
        <f t="shared" si="5"/>
        <v>317129929.11000001</v>
      </c>
    </row>
    <row r="24" spans="1:17" ht="18.75" customHeight="1" x14ac:dyDescent="0.25">
      <c r="A24" s="14" t="s">
        <v>57</v>
      </c>
      <c r="B24" s="29">
        <v>36985943</v>
      </c>
      <c r="C24" s="29">
        <v>89301418.170000002</v>
      </c>
      <c r="D24" s="27">
        <f t="shared" si="4"/>
        <v>126287361.17</v>
      </c>
      <c r="E24" s="29"/>
      <c r="F24" s="29">
        <v>956415.7</v>
      </c>
      <c r="G24" s="29">
        <v>10610822.85</v>
      </c>
      <c r="H24" s="29">
        <v>115326.45</v>
      </c>
      <c r="I24" s="29">
        <v>4027111.49</v>
      </c>
      <c r="J24" s="29">
        <v>1533709.76</v>
      </c>
      <c r="K24" s="29">
        <v>5094141.21</v>
      </c>
      <c r="L24" s="29">
        <v>2263879.4</v>
      </c>
      <c r="M24" s="29">
        <v>2150600.5099999998</v>
      </c>
      <c r="N24" s="29">
        <v>4836020.46</v>
      </c>
      <c r="O24" s="29">
        <v>3075712.45</v>
      </c>
      <c r="P24" s="29">
        <v>4946184.83</v>
      </c>
      <c r="Q24" s="27">
        <f t="shared" si="5"/>
        <v>39609925.109999999</v>
      </c>
    </row>
    <row r="25" spans="1:17" ht="18.75" customHeight="1" x14ac:dyDescent="0.25">
      <c r="A25" s="14" t="s">
        <v>56</v>
      </c>
      <c r="B25" s="29">
        <v>313992641</v>
      </c>
      <c r="C25" s="29">
        <v>372416877.47000003</v>
      </c>
      <c r="D25" s="27">
        <f t="shared" si="4"/>
        <v>686409518.47000003</v>
      </c>
      <c r="E25" s="29">
        <v>4730405.8</v>
      </c>
      <c r="F25" s="29">
        <v>18652231.199999999</v>
      </c>
      <c r="G25" s="29">
        <v>58653559.18</v>
      </c>
      <c r="H25" s="29">
        <v>11159960.869999999</v>
      </c>
      <c r="I25" s="29">
        <v>48028920.979999997</v>
      </c>
      <c r="J25" s="29">
        <v>29473302.149999999</v>
      </c>
      <c r="K25" s="29">
        <v>52753248.649999999</v>
      </c>
      <c r="L25" s="29">
        <v>20980335.449999999</v>
      </c>
      <c r="M25" s="29">
        <v>27512347.879999999</v>
      </c>
      <c r="N25" s="29">
        <v>24627290.77</v>
      </c>
      <c r="O25" s="29">
        <v>30296426.649999999</v>
      </c>
      <c r="P25" s="29">
        <v>65831658</v>
      </c>
      <c r="Q25" s="27">
        <f>SUM(E25:P25)</f>
        <v>392699687.57999998</v>
      </c>
    </row>
    <row r="26" spans="1:17" ht="18.75" customHeight="1" x14ac:dyDescent="0.25">
      <c r="A26" s="14" t="s">
        <v>55</v>
      </c>
      <c r="B26" s="29">
        <v>22599302</v>
      </c>
      <c r="C26" s="29">
        <v>125645959.05</v>
      </c>
      <c r="D26" s="27">
        <f t="shared" si="4"/>
        <v>148245261.05000001</v>
      </c>
      <c r="E26" s="29"/>
      <c r="F26" s="29">
        <v>439014.91</v>
      </c>
      <c r="G26" s="29">
        <v>421493.8</v>
      </c>
      <c r="H26" s="29">
        <v>225257.33</v>
      </c>
      <c r="I26" s="29">
        <v>858871.79</v>
      </c>
      <c r="J26" s="29">
        <v>448236.22</v>
      </c>
      <c r="K26" s="29">
        <v>25491290.989999998</v>
      </c>
      <c r="L26" s="29">
        <v>811863.6</v>
      </c>
      <c r="M26" s="29">
        <v>714319.48</v>
      </c>
      <c r="N26" s="29">
        <v>674924.69</v>
      </c>
      <c r="O26" s="29">
        <v>7918999.29</v>
      </c>
      <c r="P26" s="29">
        <v>6254003.4699999997</v>
      </c>
      <c r="Q26" s="27">
        <f>SUM(E26:P26)</f>
        <v>44258275.57</v>
      </c>
    </row>
    <row r="27" spans="1:17" ht="18.75" customHeight="1" x14ac:dyDescent="0.25">
      <c r="A27" s="16" t="s">
        <v>54</v>
      </c>
      <c r="B27" s="45">
        <f>SUM(B28:B36)</f>
        <v>668306057</v>
      </c>
      <c r="C27" s="45">
        <f t="shared" ref="C27:P27" si="6">SUM(C28:C36)</f>
        <v>687463619.05999994</v>
      </c>
      <c r="D27" s="25">
        <f>SUM(D28:D36)</f>
        <v>1355769676.0599999</v>
      </c>
      <c r="E27" s="25">
        <f>SUM(E28:E36)</f>
        <v>0</v>
      </c>
      <c r="F27" s="25">
        <f t="shared" si="6"/>
        <v>1533284.45</v>
      </c>
      <c r="G27" s="25">
        <f t="shared" si="6"/>
        <v>79634523.539999992</v>
      </c>
      <c r="H27" s="24">
        <f t="shared" si="6"/>
        <v>22169722.309999999</v>
      </c>
      <c r="I27" s="24">
        <f t="shared" si="6"/>
        <v>59975150.519999996</v>
      </c>
      <c r="J27" s="24">
        <f t="shared" si="6"/>
        <v>28894512.579999998</v>
      </c>
      <c r="K27" s="24">
        <f t="shared" si="6"/>
        <v>19570486.119999997</v>
      </c>
      <c r="L27" s="25">
        <f t="shared" si="6"/>
        <v>28956485.269999996</v>
      </c>
      <c r="M27" s="24">
        <f t="shared" si="6"/>
        <v>64544534.890000001</v>
      </c>
      <c r="N27" s="24">
        <f t="shared" si="6"/>
        <v>56808755.079999998</v>
      </c>
      <c r="O27" s="24">
        <f t="shared" si="6"/>
        <v>64092119.390000001</v>
      </c>
      <c r="P27" s="24">
        <f t="shared" si="6"/>
        <v>163559172.97000003</v>
      </c>
      <c r="Q27" s="25">
        <f>SUM(Q28:Q36)</f>
        <v>589738747.12</v>
      </c>
    </row>
    <row r="28" spans="1:17" ht="18.75" customHeight="1" x14ac:dyDescent="0.25">
      <c r="A28" s="14" t="s">
        <v>53</v>
      </c>
      <c r="B28" s="29">
        <v>7138167</v>
      </c>
      <c r="C28" s="29">
        <v>1987338.03</v>
      </c>
      <c r="D28" s="27">
        <f>+B28+C28</f>
        <v>9125505.0299999993</v>
      </c>
      <c r="E28" s="29"/>
      <c r="F28" s="29">
        <v>11002.43</v>
      </c>
      <c r="G28" s="29">
        <v>270002.48</v>
      </c>
      <c r="H28" s="29">
        <v>146853.5</v>
      </c>
      <c r="I28" s="29">
        <v>312126.61</v>
      </c>
      <c r="J28" s="29">
        <v>1134192.19</v>
      </c>
      <c r="K28" s="29">
        <v>365091.68</v>
      </c>
      <c r="L28" s="29">
        <v>64922.879999999997</v>
      </c>
      <c r="M28" s="29">
        <v>428703.63</v>
      </c>
      <c r="N28" s="29">
        <v>676496.91</v>
      </c>
      <c r="O28" s="29">
        <v>711180.13</v>
      </c>
      <c r="P28" s="29">
        <v>1299087.69</v>
      </c>
      <c r="Q28" s="27">
        <f>SUM(E28:P28)</f>
        <v>5419660.1299999999</v>
      </c>
    </row>
    <row r="29" spans="1:17" ht="18.75" customHeight="1" x14ac:dyDescent="0.25">
      <c r="A29" s="14" t="s">
        <v>52</v>
      </c>
      <c r="B29" s="29">
        <v>3120452</v>
      </c>
      <c r="C29" s="29">
        <v>9856660.3499999996</v>
      </c>
      <c r="D29" s="27">
        <f t="shared" ref="D29:D36" si="7">+B29+C29</f>
        <v>12977112.35</v>
      </c>
      <c r="E29" s="27"/>
      <c r="F29" s="29"/>
      <c r="G29" s="29">
        <v>625565.6</v>
      </c>
      <c r="H29" s="29">
        <v>27688.61</v>
      </c>
      <c r="I29" s="29">
        <v>2512811.4900000002</v>
      </c>
      <c r="J29" s="29">
        <v>20931.43</v>
      </c>
      <c r="K29" s="29">
        <v>14792.66</v>
      </c>
      <c r="L29" s="29"/>
      <c r="M29" s="29">
        <v>13801.5</v>
      </c>
      <c r="N29" s="29">
        <v>22325.599999999999</v>
      </c>
      <c r="O29" s="29">
        <v>81734</v>
      </c>
      <c r="P29" s="29">
        <v>454789.72</v>
      </c>
      <c r="Q29" s="27">
        <f t="shared" ref="Q29:Q35" si="8">SUM(E29:P29)</f>
        <v>3774440.6100000003</v>
      </c>
    </row>
    <row r="30" spans="1:17" ht="18.75" customHeight="1" x14ac:dyDescent="0.25">
      <c r="A30" s="14" t="s">
        <v>51</v>
      </c>
      <c r="B30" s="29">
        <v>9705524</v>
      </c>
      <c r="C30" s="29">
        <v>3347991.87</v>
      </c>
      <c r="D30" s="27">
        <f t="shared" si="7"/>
        <v>13053515.870000001</v>
      </c>
      <c r="E30" s="27"/>
      <c r="F30" s="29"/>
      <c r="G30" s="29">
        <v>2287686.58</v>
      </c>
      <c r="H30" s="29">
        <v>77138.73</v>
      </c>
      <c r="I30" s="29">
        <v>66101.919999999998</v>
      </c>
      <c r="J30" s="29">
        <v>413418.06</v>
      </c>
      <c r="K30" s="29">
        <v>43223.77</v>
      </c>
      <c r="L30" s="29"/>
      <c r="M30" s="29">
        <v>157122.91</v>
      </c>
      <c r="N30" s="29">
        <v>1128937.3799999999</v>
      </c>
      <c r="O30" s="29">
        <v>83987.36</v>
      </c>
      <c r="P30" s="29">
        <v>807051.11</v>
      </c>
      <c r="Q30" s="27">
        <f t="shared" si="8"/>
        <v>5064667.82</v>
      </c>
    </row>
    <row r="31" spans="1:17" ht="18.75" customHeight="1" x14ac:dyDescent="0.25">
      <c r="A31" s="14" t="s">
        <v>50</v>
      </c>
      <c r="B31" s="29">
        <v>5005114</v>
      </c>
      <c r="C31" s="29">
        <v>-1091257.76</v>
      </c>
      <c r="D31" s="27">
        <f t="shared" si="7"/>
        <v>3913856.24</v>
      </c>
      <c r="E31" s="27"/>
      <c r="F31" s="29"/>
      <c r="G31" s="29"/>
      <c r="H31" s="29"/>
      <c r="I31" s="29">
        <v>135061.79999999999</v>
      </c>
      <c r="J31" s="29">
        <v>2885.6</v>
      </c>
      <c r="K31" s="29"/>
      <c r="L31" s="29"/>
      <c r="M31" s="29"/>
      <c r="N31" s="29"/>
      <c r="O31" s="29">
        <v>1726.9</v>
      </c>
      <c r="P31" s="29"/>
      <c r="Q31" s="27">
        <f t="shared" si="8"/>
        <v>139674.29999999999</v>
      </c>
    </row>
    <row r="32" spans="1:17" ht="18.75" customHeight="1" x14ac:dyDescent="0.25">
      <c r="A32" s="14" t="s">
        <v>49</v>
      </c>
      <c r="B32" s="29">
        <v>23664001</v>
      </c>
      <c r="C32" s="29">
        <v>6504873.6799999997</v>
      </c>
      <c r="D32" s="27">
        <f>+B32+C32</f>
        <v>30168874.68</v>
      </c>
      <c r="E32" s="29"/>
      <c r="F32" s="29"/>
      <c r="G32" s="29">
        <v>4987351.8</v>
      </c>
      <c r="H32" s="29">
        <v>4819193.04</v>
      </c>
      <c r="I32" s="29">
        <v>2820152.93</v>
      </c>
      <c r="J32" s="29">
        <v>679412.92</v>
      </c>
      <c r="K32" s="29">
        <v>629771.98</v>
      </c>
      <c r="L32" s="29"/>
      <c r="M32" s="29">
        <v>397458.78</v>
      </c>
      <c r="N32" s="29">
        <v>648118.41</v>
      </c>
      <c r="O32" s="29">
        <v>422841.27</v>
      </c>
      <c r="P32" s="29">
        <v>3335949.44</v>
      </c>
      <c r="Q32" s="27">
        <f t="shared" si="8"/>
        <v>18740250.57</v>
      </c>
    </row>
    <row r="33" spans="1:17" ht="18.75" customHeight="1" x14ac:dyDescent="0.25">
      <c r="A33" s="14" t="s">
        <v>48</v>
      </c>
      <c r="B33" s="29">
        <v>35640740</v>
      </c>
      <c r="C33" s="29">
        <v>92273271.299999997</v>
      </c>
      <c r="D33" s="27">
        <f t="shared" si="7"/>
        <v>127914011.3</v>
      </c>
      <c r="E33" s="29"/>
      <c r="F33" s="29"/>
      <c r="G33" s="29">
        <v>237461.24</v>
      </c>
      <c r="H33" s="29">
        <v>117994.8</v>
      </c>
      <c r="I33" s="29">
        <v>5005675.6399999997</v>
      </c>
      <c r="J33" s="29">
        <v>497143.91</v>
      </c>
      <c r="K33" s="29">
        <v>1388874.94</v>
      </c>
      <c r="L33" s="29">
        <v>4221475.2300000004</v>
      </c>
      <c r="M33" s="29">
        <v>15318831.960000001</v>
      </c>
      <c r="N33" s="29">
        <v>510523.71</v>
      </c>
      <c r="O33" s="29">
        <v>2250582.09</v>
      </c>
      <c r="P33" s="29">
        <v>32298598.789999999</v>
      </c>
      <c r="Q33" s="27">
        <f t="shared" si="8"/>
        <v>61847162.310000002</v>
      </c>
    </row>
    <row r="34" spans="1:17" ht="18.75" customHeight="1" x14ac:dyDescent="0.25">
      <c r="A34" s="14" t="s">
        <v>47</v>
      </c>
      <c r="B34" s="29">
        <v>409573020</v>
      </c>
      <c r="C34" s="29">
        <v>458577207.81</v>
      </c>
      <c r="D34" s="27">
        <f t="shared" si="7"/>
        <v>868150227.80999994</v>
      </c>
      <c r="E34" s="29"/>
      <c r="F34" s="29"/>
      <c r="G34" s="29">
        <v>62144621.240000002</v>
      </c>
      <c r="H34" s="29">
        <v>15420067.859999999</v>
      </c>
      <c r="I34" s="29">
        <v>42268960.119999997</v>
      </c>
      <c r="J34" s="29">
        <v>23001401.82</v>
      </c>
      <c r="K34" s="29">
        <v>8061076.3899999997</v>
      </c>
      <c r="L34" s="29">
        <v>21981862.489999998</v>
      </c>
      <c r="M34" s="29">
        <v>43602615.270000003</v>
      </c>
      <c r="N34" s="29">
        <v>34660395.509999998</v>
      </c>
      <c r="O34" s="29">
        <v>48202147.939999998</v>
      </c>
      <c r="P34" s="29">
        <v>105889251.67</v>
      </c>
      <c r="Q34" s="27">
        <f t="shared" si="8"/>
        <v>405232400.31</v>
      </c>
    </row>
    <row r="35" spans="1:17" ht="18.75" customHeight="1" x14ac:dyDescent="0.25">
      <c r="A35" s="14" t="s">
        <v>46</v>
      </c>
      <c r="B35" s="29">
        <v>174459039</v>
      </c>
      <c r="C35" s="44">
        <v>116007533.78</v>
      </c>
      <c r="D35" s="27">
        <f t="shared" si="7"/>
        <v>290466572.77999997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/>
      <c r="C36" s="29"/>
      <c r="D36" s="27">
        <f t="shared" si="7"/>
        <v>0</v>
      </c>
      <c r="E36" s="29"/>
      <c r="F36" s="29">
        <v>1522282.02</v>
      </c>
      <c r="G36" s="29">
        <v>9081834.5999999996</v>
      </c>
      <c r="H36" s="29">
        <v>1560785.77</v>
      </c>
      <c r="I36" s="29">
        <v>6854260.0099999998</v>
      </c>
      <c r="J36" s="29">
        <v>3145126.65</v>
      </c>
      <c r="K36" s="29">
        <v>9067654.6999999993</v>
      </c>
      <c r="L36" s="29">
        <v>2688224.67</v>
      </c>
      <c r="M36" s="29">
        <v>4626000.84</v>
      </c>
      <c r="N36" s="29">
        <v>19161957.559999999</v>
      </c>
      <c r="O36" s="29">
        <v>12337919.699999999</v>
      </c>
      <c r="P36" s="29">
        <v>19474444.550000001</v>
      </c>
      <c r="Q36" s="27">
        <f>SUM(E36:P36)</f>
        <v>89520491.069999993</v>
      </c>
    </row>
    <row r="37" spans="1:17" ht="18.75" customHeight="1" x14ac:dyDescent="0.25">
      <c r="A37" s="16" t="s">
        <v>44</v>
      </c>
      <c r="B37" s="45">
        <f>SUM(B38:B45)</f>
        <v>9442000</v>
      </c>
      <c r="C37" s="45">
        <f t="shared" ref="C37:P37" si="9">SUM(C38:C45)</f>
        <v>9746428.0999999996</v>
      </c>
      <c r="D37" s="25">
        <f t="shared" si="9"/>
        <v>19188428.100000001</v>
      </c>
      <c r="E37" s="25">
        <f>SUM(E38:E45)</f>
        <v>0</v>
      </c>
      <c r="F37" s="24">
        <f t="shared" si="9"/>
        <v>0</v>
      </c>
      <c r="G37" s="25">
        <f t="shared" si="9"/>
        <v>100000</v>
      </c>
      <c r="H37" s="24">
        <f t="shared" si="9"/>
        <v>1438150.4</v>
      </c>
      <c r="I37" s="24">
        <f t="shared" si="9"/>
        <v>300000</v>
      </c>
      <c r="J37" s="24">
        <f t="shared" si="9"/>
        <v>0</v>
      </c>
      <c r="K37" s="24">
        <f t="shared" si="9"/>
        <v>0</v>
      </c>
      <c r="L37" s="24">
        <f t="shared" si="9"/>
        <v>200000</v>
      </c>
      <c r="M37" s="24">
        <f t="shared" si="9"/>
        <v>5400000</v>
      </c>
      <c r="N37" s="24">
        <f t="shared" si="9"/>
        <v>800000</v>
      </c>
      <c r="O37" s="24">
        <f t="shared" si="9"/>
        <v>1500000</v>
      </c>
      <c r="P37" s="24">
        <f t="shared" si="9"/>
        <v>2700000</v>
      </c>
      <c r="Q37" s="25">
        <f>SUM(Q38:Q45)</f>
        <v>12438150.4</v>
      </c>
    </row>
    <row r="38" spans="1:17" ht="18.75" customHeight="1" x14ac:dyDescent="0.25">
      <c r="A38" s="14" t="s">
        <v>43</v>
      </c>
      <c r="B38" s="29">
        <v>8250000</v>
      </c>
      <c r="C38" s="29">
        <v>8746428.0999999996</v>
      </c>
      <c r="D38" s="27">
        <f>+B38+C38</f>
        <v>16996428.100000001</v>
      </c>
      <c r="E38" s="29"/>
      <c r="F38" s="29"/>
      <c r="G38" s="29">
        <v>100000</v>
      </c>
      <c r="H38" s="29">
        <v>490000</v>
      </c>
      <c r="I38" s="29">
        <v>300000</v>
      </c>
      <c r="J38" s="29"/>
      <c r="K38" s="29"/>
      <c r="L38" s="29">
        <v>200000</v>
      </c>
      <c r="M38" s="29">
        <v>5000000</v>
      </c>
      <c r="N38" s="29">
        <v>400000</v>
      </c>
      <c r="O38" s="29">
        <v>1300000</v>
      </c>
      <c r="P38" s="29">
        <v>2500000</v>
      </c>
      <c r="Q38" s="27">
        <f t="shared" ref="Q38:Q52" si="10">SUM(E38:P38)</f>
        <v>10290000</v>
      </c>
    </row>
    <row r="39" spans="1:17" ht="18.75" customHeight="1" x14ac:dyDescent="0.25">
      <c r="A39" s="14" t="s">
        <v>42</v>
      </c>
      <c r="B39" s="44">
        <v>200000</v>
      </c>
      <c r="C39" s="44">
        <v>1000000</v>
      </c>
      <c r="D39" s="27">
        <f t="shared" ref="D39:D52" si="11">+B39+C39</f>
        <v>1200000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992000</v>
      </c>
      <c r="C40" s="44"/>
      <c r="D40" s="27">
        <f t="shared" si="11"/>
        <v>992000</v>
      </c>
      <c r="E40" s="29"/>
      <c r="F40" s="29"/>
      <c r="G40" s="29"/>
      <c r="H40" s="29"/>
      <c r="I40" s="29"/>
      <c r="J40" s="29"/>
      <c r="K40" s="29"/>
      <c r="L40" s="29"/>
      <c r="M40" s="29">
        <v>400000</v>
      </c>
      <c r="N40" s="29">
        <v>400000</v>
      </c>
      <c r="O40" s="29">
        <v>200000</v>
      </c>
      <c r="P40" s="29">
        <v>200000</v>
      </c>
      <c r="Q40" s="27">
        <f t="shared" si="10"/>
        <v>1200000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/>
      <c r="C44" s="44"/>
      <c r="D44" s="27">
        <f t="shared" si="11"/>
        <v>0</v>
      </c>
      <c r="E44" s="29"/>
      <c r="F44" s="29"/>
      <c r="G44" s="29"/>
      <c r="H44" s="29">
        <v>948150.4</v>
      </c>
      <c r="I44" s="29"/>
      <c r="J44" s="29"/>
      <c r="K44" s="29"/>
      <c r="L44" s="29"/>
      <c r="M44" s="29"/>
      <c r="N44" s="29"/>
      <c r="O44" s="29"/>
      <c r="P44" s="29"/>
      <c r="Q44" s="27">
        <f t="shared" si="10"/>
        <v>948150.4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367960207.30000001</v>
      </c>
      <c r="D46" s="25">
        <f>+B46+C46</f>
        <v>367960207.30000001</v>
      </c>
      <c r="E46" s="29">
        <f>SUM(E47:E52)</f>
        <v>0</v>
      </c>
      <c r="F46" s="29">
        <f t="shared" ref="F46:G46" si="12">SUM(F47:F52)</f>
        <v>0</v>
      </c>
      <c r="G46" s="24">
        <f t="shared" si="12"/>
        <v>60000000</v>
      </c>
      <c r="H46" s="29"/>
      <c r="I46" s="24">
        <f>SUM(I47:I52)</f>
        <v>0</v>
      </c>
      <c r="J46" s="29"/>
      <c r="K46" s="29"/>
      <c r="L46" s="29"/>
      <c r="M46" s="24">
        <f>+M47+M48+M49+M50+M51+M52</f>
        <v>63980103.649999999</v>
      </c>
      <c r="N46" s="24">
        <f t="shared" ref="N46:P46" si="13">+N47+N48+N49+N50+N51+N52</f>
        <v>0</v>
      </c>
      <c r="O46" s="24">
        <f t="shared" si="13"/>
        <v>0</v>
      </c>
      <c r="P46" s="24">
        <f t="shared" si="13"/>
        <v>0</v>
      </c>
      <c r="Q46" s="25">
        <f>SUM(E46:P46)</f>
        <v>123980103.65000001</v>
      </c>
    </row>
    <row r="47" spans="1:17" ht="18.75" customHeight="1" x14ac:dyDescent="0.25">
      <c r="A47" s="14" t="s">
        <v>34</v>
      </c>
      <c r="B47" s="44"/>
      <c r="C47" s="44">
        <v>360000000</v>
      </c>
      <c r="D47" s="27">
        <f t="shared" si="11"/>
        <v>360000000</v>
      </c>
      <c r="E47" s="29"/>
      <c r="F47" s="29"/>
      <c r="G47" s="29">
        <v>60000000</v>
      </c>
      <c r="H47" s="29"/>
      <c r="I47" s="29"/>
      <c r="J47" s="29"/>
      <c r="K47" s="29"/>
      <c r="L47" s="29"/>
      <c r="M47" s="29">
        <v>60000000</v>
      </c>
      <c r="N47" s="29"/>
      <c r="O47" s="29"/>
      <c r="P47" s="29"/>
      <c r="Q47" s="27">
        <f t="shared" si="10"/>
        <v>120000000</v>
      </c>
    </row>
    <row r="48" spans="1:17" ht="18.75" customHeight="1" x14ac:dyDescent="0.25">
      <c r="A48" s="14" t="s">
        <v>33</v>
      </c>
      <c r="B48" s="44"/>
      <c r="C48" s="44">
        <v>7960207.2999999998</v>
      </c>
      <c r="D48" s="27">
        <f t="shared" si="11"/>
        <v>7960207.2999999998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>
        <v>3980103.65</v>
      </c>
      <c r="N50" s="29"/>
      <c r="O50" s="29"/>
      <c r="P50" s="29"/>
      <c r="Q50" s="27">
        <f t="shared" si="10"/>
        <v>3980103.65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214337386</v>
      </c>
      <c r="C53" s="45">
        <f t="shared" ref="C53:P53" si="14">SUM(C54:C62)</f>
        <v>930172632.63</v>
      </c>
      <c r="D53" s="25">
        <f>SUM(D54:D62)</f>
        <v>1144510018.6300001</v>
      </c>
      <c r="E53" s="25">
        <f t="shared" si="14"/>
        <v>0</v>
      </c>
      <c r="F53" s="24">
        <f t="shared" si="14"/>
        <v>0</v>
      </c>
      <c r="G53" s="24">
        <f t="shared" si="14"/>
        <v>26638455.100000001</v>
      </c>
      <c r="H53" s="24">
        <f t="shared" si="14"/>
        <v>20866664.77</v>
      </c>
      <c r="I53" s="24">
        <f t="shared" si="14"/>
        <v>40511245.210000001</v>
      </c>
      <c r="J53" s="24">
        <f t="shared" si="14"/>
        <v>17239499.84</v>
      </c>
      <c r="K53" s="24">
        <f t="shared" si="14"/>
        <v>15330001.949999999</v>
      </c>
      <c r="L53" s="24">
        <f t="shared" si="14"/>
        <v>16745583.149999999</v>
      </c>
      <c r="M53" s="24">
        <f t="shared" si="14"/>
        <v>177230385.94999999</v>
      </c>
      <c r="N53" s="24">
        <f t="shared" si="14"/>
        <v>71257557.640000001</v>
      </c>
      <c r="O53" s="24">
        <f t="shared" si="14"/>
        <v>232715595</v>
      </c>
      <c r="P53" s="24">
        <f t="shared" si="14"/>
        <v>135803747.81</v>
      </c>
      <c r="Q53" s="25">
        <f>SUM(Q54:Q62)</f>
        <v>754338736.42000008</v>
      </c>
    </row>
    <row r="54" spans="1:17" ht="18.75" customHeight="1" x14ac:dyDescent="0.25">
      <c r="A54" s="14" t="s">
        <v>27</v>
      </c>
      <c r="B54" s="29">
        <v>2590135</v>
      </c>
      <c r="C54" s="29">
        <v>49673530.240000002</v>
      </c>
      <c r="D54" s="27">
        <f>+B54+C54</f>
        <v>52263665.240000002</v>
      </c>
      <c r="E54" s="29"/>
      <c r="F54" s="29"/>
      <c r="G54" s="29">
        <v>2787665.17</v>
      </c>
      <c r="H54" s="29">
        <v>12596189.23</v>
      </c>
      <c r="I54" s="29">
        <v>333865.02</v>
      </c>
      <c r="J54" s="29">
        <v>445801.76</v>
      </c>
      <c r="K54" s="29">
        <v>216341.2</v>
      </c>
      <c r="L54" s="29">
        <v>61661.96</v>
      </c>
      <c r="M54" s="29">
        <v>3003977.27</v>
      </c>
      <c r="N54" s="29">
        <v>122720</v>
      </c>
      <c r="O54" s="29"/>
      <c r="P54" s="29">
        <v>1998860.88</v>
      </c>
      <c r="Q54" s="27">
        <f>SUM(E54:P54)</f>
        <v>21567082.489999998</v>
      </c>
    </row>
    <row r="55" spans="1:17" ht="18.75" customHeight="1" x14ac:dyDescent="0.25">
      <c r="A55" s="14" t="s">
        <v>26</v>
      </c>
      <c r="C55" s="44">
        <v>4359470.6399999997</v>
      </c>
      <c r="D55" s="27">
        <f>+B57+C55</f>
        <v>65105595.640000001</v>
      </c>
      <c r="E55" s="29"/>
      <c r="F55" s="29"/>
      <c r="G55" s="29">
        <v>4163556.64</v>
      </c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4163556.64</v>
      </c>
    </row>
    <row r="56" spans="1:17" ht="18.75" customHeight="1" x14ac:dyDescent="0.25">
      <c r="A56" s="14" t="s">
        <v>25</v>
      </c>
      <c r="C56" s="44">
        <v>66049758.359999999</v>
      </c>
      <c r="D56" s="27">
        <f>+B58+C56</f>
        <v>215814015.36000001</v>
      </c>
      <c r="E56" s="29"/>
      <c r="F56" s="29"/>
      <c r="H56" s="29"/>
      <c r="I56" s="29">
        <v>8380736.3799999999</v>
      </c>
      <c r="J56" s="29">
        <v>5000</v>
      </c>
      <c r="K56" s="29">
        <v>127293.49</v>
      </c>
      <c r="L56" s="29">
        <v>1218882.99</v>
      </c>
      <c r="M56" s="29"/>
      <c r="N56" s="29"/>
      <c r="O56" s="29"/>
      <c r="P56" s="29">
        <v>396535.05</v>
      </c>
      <c r="Q56" s="27">
        <f>SUM(E56:P56)</f>
        <v>10128447.91</v>
      </c>
    </row>
    <row r="57" spans="1:17" ht="18.75" customHeight="1" x14ac:dyDescent="0.25">
      <c r="A57" s="14" t="s">
        <v>24</v>
      </c>
      <c r="B57" s="44">
        <v>60746125</v>
      </c>
      <c r="C57" s="44">
        <v>169460724.94999999</v>
      </c>
      <c r="D57" s="27">
        <f t="shared" ref="D57:D58" si="15">+B59+C57</f>
        <v>169460724.94999999</v>
      </c>
      <c r="E57" s="29"/>
      <c r="F57" s="27"/>
      <c r="G57" s="29">
        <v>5494999.7999999998</v>
      </c>
      <c r="H57" s="29"/>
      <c r="I57" s="29"/>
      <c r="J57" s="29">
        <v>5664550.4800000004</v>
      </c>
      <c r="K57" s="29"/>
      <c r="L57" s="29"/>
      <c r="M57" s="29">
        <v>20904672.300000001</v>
      </c>
      <c r="N57" s="29">
        <v>58377600</v>
      </c>
      <c r="O57" s="29"/>
      <c r="P57" s="29">
        <v>77615786.689999998</v>
      </c>
      <c r="Q57" s="27">
        <f t="shared" ref="Q57:Q58" si="16">SUM(E57:P57)</f>
        <v>168057609.26999998</v>
      </c>
    </row>
    <row r="58" spans="1:17" ht="18.75" customHeight="1" x14ac:dyDescent="0.25">
      <c r="A58" s="14" t="s">
        <v>23</v>
      </c>
      <c r="B58" s="29">
        <v>149764257</v>
      </c>
      <c r="C58" s="29">
        <v>141738532.68000001</v>
      </c>
      <c r="D58" s="27">
        <f t="shared" si="15"/>
        <v>141738532.68000001</v>
      </c>
      <c r="E58" s="29"/>
      <c r="F58" s="29"/>
      <c r="G58" s="29">
        <v>13164233.49</v>
      </c>
      <c r="H58" s="29">
        <v>3270475.54</v>
      </c>
      <c r="I58" s="29">
        <v>31796643.809999999</v>
      </c>
      <c r="J58" s="29">
        <v>10724147.6</v>
      </c>
      <c r="K58" s="29">
        <v>12630569.26</v>
      </c>
      <c r="L58" s="29">
        <v>9363642.1999999993</v>
      </c>
      <c r="M58" s="29">
        <v>9835522.8499999996</v>
      </c>
      <c r="N58" s="29">
        <v>772012.64</v>
      </c>
      <c r="O58" s="29">
        <v>3525545</v>
      </c>
      <c r="P58" s="29">
        <v>21961989.789999999</v>
      </c>
      <c r="Q58" s="27">
        <f t="shared" si="16"/>
        <v>117044782.18000001</v>
      </c>
    </row>
    <row r="59" spans="1:17" ht="18.75" customHeight="1" x14ac:dyDescent="0.25">
      <c r="A59" s="14" t="s">
        <v>22</v>
      </c>
      <c r="B59" s="44"/>
      <c r="C59" s="29">
        <v>25744655</v>
      </c>
      <c r="D59" s="27">
        <f t="shared" ref="D59:D62" si="17">+B59+C59</f>
        <v>25744655</v>
      </c>
      <c r="E59" s="29"/>
      <c r="F59" s="27"/>
      <c r="G59" s="29">
        <v>885000</v>
      </c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8">SUM(E59:P59)</f>
        <v>885000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8"/>
        <v>0</v>
      </c>
    </row>
    <row r="61" spans="1:17" ht="18.75" customHeight="1" x14ac:dyDescent="0.25">
      <c r="A61" s="14" t="s">
        <v>20</v>
      </c>
      <c r="B61" s="44">
        <v>1236869</v>
      </c>
      <c r="C61" s="29">
        <v>34607807.460000001</v>
      </c>
      <c r="D61" s="27">
        <f>+B61+C61</f>
        <v>35844676.460000001</v>
      </c>
      <c r="E61" s="29"/>
      <c r="F61" s="27"/>
      <c r="G61" s="29">
        <v>143000</v>
      </c>
      <c r="H61" s="29"/>
      <c r="I61" s="29"/>
      <c r="J61" s="29"/>
      <c r="K61" s="29"/>
      <c r="L61" s="29"/>
      <c r="M61" s="29">
        <v>914213.53</v>
      </c>
      <c r="N61" s="29"/>
      <c r="O61" s="29"/>
      <c r="P61" s="29">
        <v>15874575.4</v>
      </c>
      <c r="Q61" s="27">
        <f>SUM(E61:P61)</f>
        <v>16931788.93</v>
      </c>
    </row>
    <row r="62" spans="1:17" ht="18.75" customHeight="1" x14ac:dyDescent="0.25">
      <c r="A62" s="14" t="s">
        <v>19</v>
      </c>
      <c r="B62" s="44"/>
      <c r="C62" s="29">
        <v>438538153.30000001</v>
      </c>
      <c r="D62" s="27">
        <f t="shared" si="17"/>
        <v>438538153.30000001</v>
      </c>
      <c r="E62" s="29"/>
      <c r="F62" s="29"/>
      <c r="G62" s="29"/>
      <c r="H62" s="29">
        <v>5000000</v>
      </c>
      <c r="I62" s="29"/>
      <c r="J62" s="29">
        <v>400000</v>
      </c>
      <c r="K62" s="29">
        <v>2355798</v>
      </c>
      <c r="L62" s="29">
        <v>6101396</v>
      </c>
      <c r="M62" s="29">
        <v>142572000</v>
      </c>
      <c r="N62" s="29">
        <v>11985225</v>
      </c>
      <c r="O62" s="29">
        <v>229190050</v>
      </c>
      <c r="P62" s="29">
        <v>17956000</v>
      </c>
      <c r="Q62" s="27">
        <f t="shared" si="18"/>
        <v>415560469</v>
      </c>
    </row>
    <row r="63" spans="1:17" ht="18.75" customHeight="1" x14ac:dyDescent="0.25">
      <c r="A63" s="16" t="s">
        <v>18</v>
      </c>
      <c r="B63" s="45">
        <f>SUM(B65:B67)</f>
        <v>6920003021</v>
      </c>
      <c r="C63" s="45">
        <f>SUM(C64:C67)</f>
        <v>9451874986.1299992</v>
      </c>
      <c r="D63" s="25">
        <f>SUM(D64:D67)</f>
        <v>16371878007.129999</v>
      </c>
      <c r="E63" s="24">
        <f t="shared" ref="E63:P63" si="19">SUM(E64:E67)</f>
        <v>0</v>
      </c>
      <c r="F63" s="24">
        <f>SUM(F65:F67)</f>
        <v>669359822.94000006</v>
      </c>
      <c r="G63" s="24">
        <f>SUM(G65:G67)</f>
        <v>922107785.20000005</v>
      </c>
      <c r="H63" s="24">
        <f>SUM(H64:H67)</f>
        <v>548211134.39999998</v>
      </c>
      <c r="I63" s="24">
        <f t="shared" si="19"/>
        <v>321153102.22000003</v>
      </c>
      <c r="J63" s="24">
        <f t="shared" si="19"/>
        <v>813438513.32000005</v>
      </c>
      <c r="K63" s="24">
        <f t="shared" si="19"/>
        <v>942106061.34000003</v>
      </c>
      <c r="L63" s="24">
        <f t="shared" si="19"/>
        <v>1665911178.73</v>
      </c>
      <c r="M63" s="24">
        <f t="shared" si="19"/>
        <v>931334671.41999996</v>
      </c>
      <c r="N63" s="24">
        <f t="shared" si="19"/>
        <v>1565879173.28</v>
      </c>
      <c r="O63" s="24">
        <f t="shared" si="19"/>
        <v>1430701044.8899999</v>
      </c>
      <c r="P63" s="24">
        <f t="shared" si="19"/>
        <v>766223838.71000004</v>
      </c>
      <c r="Q63" s="25">
        <f>SUM(Q64:Q74)</f>
        <v>10576426326.449999</v>
      </c>
    </row>
    <row r="64" spans="1:17" ht="18.75" customHeight="1" x14ac:dyDescent="0.25">
      <c r="A64" s="14" t="s">
        <v>17</v>
      </c>
      <c r="C64" s="44">
        <v>66433452.420000002</v>
      </c>
      <c r="D64" s="27">
        <f>+B64+C64</f>
        <v>66433452.420000002</v>
      </c>
      <c r="E64" s="29"/>
      <c r="H64" s="29">
        <v>13536152.24</v>
      </c>
      <c r="I64" s="29">
        <v>26430423.539999999</v>
      </c>
      <c r="J64" s="29"/>
      <c r="K64" s="29"/>
      <c r="L64" s="29">
        <v>9976770.8200000003</v>
      </c>
      <c r="M64" s="29"/>
      <c r="N64" s="29"/>
      <c r="O64" s="29">
        <v>7007239.6200000001</v>
      </c>
      <c r="P64" s="29"/>
      <c r="Q64" s="27">
        <f>SUM(E64:P64)</f>
        <v>56950586.219999999</v>
      </c>
    </row>
    <row r="65" spans="1:17" ht="18.75" customHeight="1" x14ac:dyDescent="0.25">
      <c r="A65" s="14" t="s">
        <v>16</v>
      </c>
      <c r="B65" s="44">
        <v>6920003021</v>
      </c>
      <c r="C65" s="44">
        <v>9385441533.7099991</v>
      </c>
      <c r="D65" s="27">
        <f>+B65+C65</f>
        <v>16305444554.709999</v>
      </c>
      <c r="E65" s="27"/>
      <c r="F65" s="29">
        <v>669359822.94000006</v>
      </c>
      <c r="G65" s="29">
        <v>922107785.20000005</v>
      </c>
      <c r="H65" s="29">
        <v>534674982.16000003</v>
      </c>
      <c r="I65" s="49">
        <v>294722678.68000001</v>
      </c>
      <c r="J65" s="29">
        <v>813438513.32000005</v>
      </c>
      <c r="K65" s="29">
        <v>942106061.34000003</v>
      </c>
      <c r="L65" s="29">
        <v>1655934407.9100001</v>
      </c>
      <c r="M65" s="29">
        <v>931334671.41999996</v>
      </c>
      <c r="N65" s="29">
        <v>1565879173.28</v>
      </c>
      <c r="O65" s="29">
        <v>1423693805.27</v>
      </c>
      <c r="P65" s="29">
        <v>766223838.71000004</v>
      </c>
      <c r="Q65" s="27">
        <f>SUM(E65:P65)</f>
        <v>10519475740.23</v>
      </c>
    </row>
    <row r="66" spans="1:17" ht="18.75" hidden="1" customHeight="1" x14ac:dyDescent="0.25">
      <c r="A66" s="14" t="s">
        <v>15</v>
      </c>
      <c r="B66" s="44"/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hidden="1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hidden="1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20">SUM(Q69:Q70)</f>
        <v>0</v>
      </c>
    </row>
    <row r="69" spans="1:17" ht="18.75" hidden="1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1">SUM(E69:P69)</f>
        <v>0</v>
      </c>
    </row>
    <row r="70" spans="1:17" ht="18.75" hidden="1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1"/>
        <v>0</v>
      </c>
    </row>
    <row r="71" spans="1:17" ht="18.75" hidden="1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1"/>
        <v>0</v>
      </c>
    </row>
    <row r="72" spans="1:17" ht="18.75" hidden="1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1"/>
        <v>0</v>
      </c>
    </row>
    <row r="73" spans="1:17" ht="18.75" hidden="1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hidden="1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2">SUM(E74:P74)</f>
        <v>0</v>
      </c>
    </row>
    <row r="75" spans="1:17" ht="18.75" hidden="1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2"/>
        <v>0</v>
      </c>
    </row>
    <row r="76" spans="1:17" ht="18.75" customHeight="1" x14ac:dyDescent="0.25">
      <c r="A76" s="17" t="s">
        <v>7</v>
      </c>
      <c r="B76" s="48">
        <f>+B80</f>
        <v>10000000</v>
      </c>
      <c r="C76" s="23">
        <f>SUM(C77+C81+C83)</f>
        <v>12336787.210000001</v>
      </c>
      <c r="D76" s="23">
        <f>+B76+C76</f>
        <v>22336787.210000001</v>
      </c>
      <c r="E76" s="30">
        <f>SUM(E77+E81+E83)</f>
        <v>1242044.8700000001</v>
      </c>
      <c r="F76" s="30">
        <f t="shared" ref="F76:P76" si="23">SUM(F77+F81+F83)</f>
        <v>6472020.5700000003</v>
      </c>
      <c r="G76" s="30">
        <f t="shared" si="23"/>
        <v>247685.65</v>
      </c>
      <c r="H76" s="30">
        <f t="shared" si="23"/>
        <v>22002.6</v>
      </c>
      <c r="I76" s="30">
        <f t="shared" si="23"/>
        <v>390208.41</v>
      </c>
      <c r="J76" s="30">
        <f t="shared" si="23"/>
        <v>0</v>
      </c>
      <c r="K76" s="30">
        <f t="shared" si="23"/>
        <v>219250.95</v>
      </c>
      <c r="L76" s="30">
        <f t="shared" si="23"/>
        <v>584683.23</v>
      </c>
      <c r="M76" s="30">
        <f t="shared" si="23"/>
        <v>0</v>
      </c>
      <c r="N76" s="30">
        <f t="shared" si="23"/>
        <v>0</v>
      </c>
      <c r="O76" s="30">
        <f t="shared" si="23"/>
        <v>535480</v>
      </c>
      <c r="P76" s="30">
        <f t="shared" si="23"/>
        <v>0</v>
      </c>
      <c r="Q76" s="30">
        <f>SUM(Q77+Q81+Q83)</f>
        <v>9713376.2800000012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4">SUM(F78:F79)</f>
        <v>0</v>
      </c>
      <c r="G77" s="31">
        <f t="shared" si="24"/>
        <v>0</v>
      </c>
      <c r="H77" s="31">
        <f t="shared" si="24"/>
        <v>0</v>
      </c>
      <c r="I77" s="31">
        <f t="shared" si="24"/>
        <v>0</v>
      </c>
      <c r="J77" s="31">
        <f t="shared" si="24"/>
        <v>0</v>
      </c>
      <c r="K77" s="31">
        <f t="shared" si="24"/>
        <v>0</v>
      </c>
      <c r="L77" s="31">
        <f t="shared" si="24"/>
        <v>0</v>
      </c>
      <c r="M77" s="31">
        <f t="shared" si="24"/>
        <v>0</v>
      </c>
      <c r="N77" s="31">
        <f t="shared" si="24"/>
        <v>0</v>
      </c>
      <c r="O77" s="31">
        <f t="shared" si="24"/>
        <v>0</v>
      </c>
      <c r="P77" s="31">
        <f t="shared" si="24"/>
        <v>0</v>
      </c>
      <c r="Q77" s="29">
        <f t="shared" si="22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2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2"/>
        <v>0</v>
      </c>
    </row>
    <row r="80" spans="1:17" ht="18.75" customHeight="1" x14ac:dyDescent="0.25">
      <c r="A80" s="16" t="s">
        <v>5</v>
      </c>
      <c r="B80" s="45">
        <f>+B81+B82</f>
        <v>10000000</v>
      </c>
      <c r="C80" s="45">
        <f t="shared" ref="C80:P80" si="25">SUM(C81:C82)</f>
        <v>12336787.210000001</v>
      </c>
      <c r="D80" s="45">
        <f>+B80+C80</f>
        <v>22336787.210000001</v>
      </c>
      <c r="E80" s="45">
        <f>SUM(E81:E82)</f>
        <v>1242044.8700000001</v>
      </c>
      <c r="F80" s="45">
        <f t="shared" si="25"/>
        <v>6472020.5700000003</v>
      </c>
      <c r="G80" s="45">
        <f t="shared" si="25"/>
        <v>247685.65</v>
      </c>
      <c r="H80" s="45">
        <f t="shared" si="25"/>
        <v>22002.6</v>
      </c>
      <c r="I80" s="45">
        <f t="shared" si="25"/>
        <v>390208.41</v>
      </c>
      <c r="J80" s="45">
        <f t="shared" si="25"/>
        <v>0</v>
      </c>
      <c r="K80" s="45">
        <f t="shared" si="25"/>
        <v>219250.95</v>
      </c>
      <c r="L80" s="45">
        <f t="shared" si="25"/>
        <v>584683.23</v>
      </c>
      <c r="M80" s="45">
        <f t="shared" si="25"/>
        <v>0</v>
      </c>
      <c r="N80" s="45">
        <f t="shared" si="25"/>
        <v>0</v>
      </c>
      <c r="O80" s="45">
        <f t="shared" si="25"/>
        <v>535480</v>
      </c>
      <c r="P80" s="45">
        <f t="shared" si="25"/>
        <v>0</v>
      </c>
      <c r="Q80" s="24">
        <f t="shared" si="22"/>
        <v>9713376.2800000012</v>
      </c>
    </row>
    <row r="81" spans="1:17" s="12" customFormat="1" ht="18.75" customHeight="1" x14ac:dyDescent="0.25">
      <c r="A81" s="14" t="s">
        <v>4</v>
      </c>
      <c r="B81" s="29">
        <v>10000000</v>
      </c>
      <c r="C81" s="27">
        <v>12336787.210000001</v>
      </c>
      <c r="D81" s="27">
        <f>+B81+C81</f>
        <v>22336787.210000001</v>
      </c>
      <c r="E81" s="29">
        <v>1242044.8700000001</v>
      </c>
      <c r="F81" s="29">
        <v>6472020.5700000003</v>
      </c>
      <c r="G81" s="29">
        <v>247685.65</v>
      </c>
      <c r="H81" s="29">
        <v>22002.6</v>
      </c>
      <c r="I81" s="29">
        <v>390208.41</v>
      </c>
      <c r="J81" s="29"/>
      <c r="K81" s="29">
        <v>219250.95</v>
      </c>
      <c r="L81" s="29">
        <v>584683.23</v>
      </c>
      <c r="M81" s="29"/>
      <c r="N81" s="29"/>
      <c r="O81" s="29">
        <v>535480</v>
      </c>
      <c r="P81" s="29"/>
      <c r="Q81" s="29">
        <f t="shared" si="22"/>
        <v>9713376.2800000012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2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6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6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13806786861</v>
      </c>
      <c r="C85" s="47">
        <f t="shared" ref="C85:P85" si="27">SUM(C11+C17+C27+C37+C46+C53+C63+C68+C71+C76)</f>
        <v>12425106395.469997</v>
      </c>
      <c r="D85" s="47">
        <f>SUM(D11+D17+D27+D37+D46+D53+D63+D68+D71+D76)</f>
        <v>26231893256.470001</v>
      </c>
      <c r="E85" s="47">
        <f t="shared" si="27"/>
        <v>359598659.24000001</v>
      </c>
      <c r="F85" s="47">
        <f t="shared" si="27"/>
        <v>1068287832.08</v>
      </c>
      <c r="G85" s="47">
        <f t="shared" si="27"/>
        <v>1637005830.1700001</v>
      </c>
      <c r="H85" s="47">
        <f t="shared" si="27"/>
        <v>933592331.66999996</v>
      </c>
      <c r="I85" s="47">
        <f>SUM(I11+I17+I27+I37+I46+I53+I63+I68+I71+I76)</f>
        <v>934979938.41000009</v>
      </c>
      <c r="J85" s="47">
        <f t="shared" si="27"/>
        <v>1437875849.7000003</v>
      </c>
      <c r="K85" s="47">
        <f t="shared" si="27"/>
        <v>1463352851.46</v>
      </c>
      <c r="L85" s="47">
        <f t="shared" si="27"/>
        <v>2138135202.49</v>
      </c>
      <c r="M85" s="47">
        <f t="shared" si="27"/>
        <v>1662617346.8499999</v>
      </c>
      <c r="N85" s="47">
        <f t="shared" si="27"/>
        <v>2129462175.6700001</v>
      </c>
      <c r="O85" s="47">
        <f t="shared" si="27"/>
        <v>2510453438.2799997</v>
      </c>
      <c r="P85" s="47">
        <f t="shared" si="27"/>
        <v>1741989193.6500001</v>
      </c>
      <c r="Q85" s="47">
        <f>SUM(Q11+Q17+Q27+Q37+Q46+Q53+Q63+Q68+Q71+Q76)</f>
        <v>18017350649.669998</v>
      </c>
    </row>
    <row r="86" spans="1:17" ht="15.75" thickBot="1" x14ac:dyDescent="0.3">
      <c r="A86" s="51" t="s">
        <v>100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39.75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78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5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2026-01-15T18:15:08Z</cp:lastPrinted>
  <dcterms:created xsi:type="dcterms:W3CDTF">2021-08-10T14:38:52Z</dcterms:created>
  <dcterms:modified xsi:type="dcterms:W3CDTF">2026-01-15T18:19:37Z</dcterms:modified>
</cp:coreProperties>
</file>