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YECTO AFD CIF ALINO INAPA\PROCESO TALLER ALINO AFD\TALLER AGOSTO 2025\"/>
    </mc:Choice>
  </mc:AlternateContent>
  <bookViews>
    <workbookView xWindow="0" yWindow="0" windowWidth="28800" windowHeight="11880"/>
  </bookViews>
  <sheets>
    <sheet name="Formato FIN" sheetId="3" r:id="rId1"/>
  </sheets>
  <definedNames>
    <definedName name="_xlnm.Print_Area" localSheetId="0">'Formato FIN'!$A$1:$F$392</definedName>
    <definedName name="_xlnm.Print_Titles" localSheetId="0">'Formato FIN'!$6:$11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3" i="3"/>
  <c r="F374" i="3"/>
  <c r="F376" i="3"/>
  <c r="F377" i="3"/>
  <c r="F378" i="3"/>
  <c r="F379" i="3" s="1"/>
  <c r="F17" i="3"/>
  <c r="F16" i="3"/>
  <c r="F375" i="3" l="1"/>
  <c r="F371" i="3"/>
  <c r="F332" i="3"/>
  <c r="F255" i="3"/>
  <c r="F144" i="3"/>
  <c r="F101" i="3"/>
  <c r="A378" i="3"/>
  <c r="A180" i="3"/>
  <c r="A182" i="3" s="1"/>
  <c r="A186" i="3" s="1"/>
  <c r="A188" i="3" s="1"/>
  <c r="A192" i="3" s="1"/>
  <c r="A163" i="3"/>
  <c r="A164" i="3" s="1"/>
  <c r="A169" i="3" s="1"/>
  <c r="A171" i="3" s="1"/>
  <c r="A149" i="3"/>
  <c r="A150" i="3" s="1"/>
  <c r="A152" i="3" s="1"/>
  <c r="A154" i="3" s="1"/>
  <c r="A158" i="3" s="1"/>
  <c r="A137" i="3"/>
  <c r="A140" i="3" s="1"/>
  <c r="A143" i="3" s="1"/>
  <c r="A136" i="3"/>
  <c r="A126" i="3"/>
  <c r="A127" i="3" s="1"/>
  <c r="A128" i="3" s="1"/>
  <c r="A129" i="3" s="1"/>
  <c r="A130" i="3" s="1"/>
  <c r="A131" i="3" s="1"/>
  <c r="A132" i="3" s="1"/>
  <c r="A133" i="3" s="1"/>
  <c r="A111" i="3"/>
  <c r="A112" i="3" s="1"/>
  <c r="A113" i="3" s="1"/>
  <c r="A114" i="3" s="1"/>
  <c r="A115" i="3" s="1"/>
  <c r="A116" i="3" s="1"/>
  <c r="A117" i="3" s="1"/>
  <c r="A118" i="3" s="1"/>
  <c r="A105" i="3"/>
  <c r="A109" i="3" s="1"/>
  <c r="A121" i="3" s="1"/>
  <c r="A124" i="3" s="1"/>
  <c r="A69" i="3"/>
  <c r="A73" i="3" s="1"/>
  <c r="A66" i="3"/>
  <c r="A67" i="3" s="1"/>
  <c r="A68" i="3" s="1"/>
  <c r="C38" i="3"/>
  <c r="F38" i="3" s="1"/>
  <c r="F62" i="3" s="1"/>
  <c r="A17" i="3"/>
  <c r="A20" i="3" s="1"/>
  <c r="F372" i="3" l="1"/>
  <c r="F145" i="3"/>
  <c r="A174" i="3"/>
  <c r="A196" i="3" s="1"/>
  <c r="A198" i="3" s="1"/>
  <c r="A200" i="3" s="1"/>
  <c r="A202" i="3" s="1"/>
  <c r="A206" i="3" s="1"/>
  <c r="A208" i="3" s="1"/>
  <c r="A18" i="3"/>
  <c r="A19" i="3" s="1"/>
  <c r="A24" i="3"/>
  <c r="A21" i="3"/>
  <c r="A22" i="3" s="1"/>
  <c r="A23" i="3" s="1"/>
  <c r="A75" i="3"/>
  <c r="A74" i="3"/>
  <c r="A70" i="3"/>
  <c r="A71" i="3" s="1"/>
  <c r="A72" i="3" s="1"/>
  <c r="F381" i="3" l="1"/>
  <c r="A212" i="3"/>
  <c r="A213" i="3" s="1"/>
  <c r="A218" i="3" s="1"/>
  <c r="A220" i="3" s="1"/>
  <c r="A76" i="3"/>
  <c r="A77" i="3" s="1"/>
  <c r="A78" i="3"/>
  <c r="A25" i="3"/>
  <c r="A26" i="3" s="1"/>
  <c r="A27" i="3" s="1"/>
  <c r="A28" i="3" s="1"/>
  <c r="A29" i="3" s="1"/>
  <c r="A30" i="3" s="1"/>
  <c r="A31" i="3" s="1"/>
  <c r="A32" i="3" s="1"/>
  <c r="A33" i="3" s="1"/>
  <c r="A35" i="3"/>
  <c r="F383" i="3" l="1"/>
  <c r="F387" i="3"/>
  <c r="F386" i="3"/>
  <c r="F384" i="3"/>
  <c r="A223" i="3"/>
  <c r="A224" i="3" s="1"/>
  <c r="A226" i="3" s="1"/>
  <c r="A230" i="3" s="1"/>
  <c r="A232" i="3" s="1"/>
  <c r="A79" i="3"/>
  <c r="A80" i="3" s="1"/>
  <c r="A81" i="3" s="1"/>
  <c r="A82" i="3" s="1"/>
  <c r="A84" i="3"/>
  <c r="A36" i="3"/>
  <c r="A37" i="3"/>
  <c r="A39" i="3" s="1"/>
  <c r="A41" i="3" s="1"/>
  <c r="A44" i="3" s="1"/>
  <c r="F385" i="3" l="1"/>
  <c r="F388" i="3" s="1"/>
  <c r="F389" i="3" s="1"/>
  <c r="A236" i="3"/>
  <c r="A238" i="3" s="1"/>
  <c r="A240" i="3" s="1"/>
  <c r="A244" i="3" s="1"/>
  <c r="A246" i="3" s="1"/>
  <c r="A248" i="3" s="1"/>
  <c r="A85" i="3"/>
  <c r="A86" i="3"/>
  <c r="A45" i="3"/>
  <c r="A46" i="3" s="1"/>
  <c r="A47" i="3" s="1"/>
  <c r="A48" i="3" s="1"/>
  <c r="A49" i="3" s="1"/>
  <c r="A50" i="3" s="1"/>
  <c r="A51" i="3" s="1"/>
  <c r="A52" i="3"/>
  <c r="A56" i="3" s="1"/>
  <c r="A58" i="3" s="1"/>
  <c r="A60" i="3" s="1"/>
  <c r="A61" i="3" s="1"/>
  <c r="F393" i="3" l="1"/>
  <c r="F391" i="3"/>
  <c r="A87" i="3"/>
  <c r="A88" i="3" s="1"/>
  <c r="A89" i="3"/>
  <c r="A91" i="3" l="1"/>
  <c r="A92" i="3" s="1"/>
  <c r="A93" i="3" s="1"/>
  <c r="A90" i="3"/>
  <c r="A94" i="3" l="1"/>
  <c r="A95" i="3" s="1"/>
  <c r="A96" i="3" s="1"/>
  <c r="A97" i="3" s="1"/>
  <c r="A98" i="3" s="1"/>
  <c r="A99" i="3"/>
  <c r="A100" i="3" s="1"/>
</calcChain>
</file>

<file path=xl/sharedStrings.xml><?xml version="1.0" encoding="utf-8"?>
<sst xmlns="http://schemas.openxmlformats.org/spreadsheetml/2006/main" count="733" uniqueCount="376">
  <si>
    <r>
      <rPr>
        <b/>
        <sz val="10"/>
        <rFont val="Arial"/>
        <family val="2"/>
      </rPr>
      <t xml:space="preserve">Ubicación: </t>
    </r>
    <r>
      <rPr>
        <sz val="10"/>
        <rFont val="Arial"/>
        <family val="2"/>
      </rPr>
      <t xml:space="preserve">PROVINCIA VALVERDE </t>
    </r>
  </si>
  <si>
    <t>Partida</t>
  </si>
  <si>
    <t>Descripción</t>
  </si>
  <si>
    <t>Cantidad</t>
  </si>
  <si>
    <t>Ud</t>
  </si>
  <si>
    <t>P.U. RD$</t>
  </si>
  <si>
    <t>Monto RD$</t>
  </si>
  <si>
    <t>A</t>
  </si>
  <si>
    <t>TALLER ELECTROMECÁNICO  Y ALMACÉN</t>
  </si>
  <si>
    <t>A-1</t>
  </si>
  <si>
    <t xml:space="preserve">TALLER ELECTROMECÁNICO </t>
  </si>
  <si>
    <t>PRELIMINARES</t>
  </si>
  <si>
    <t>Replanteo en muros  y columnas</t>
  </si>
  <si>
    <t>M</t>
  </si>
  <si>
    <t>Corte de piso H.A. existente con disco</t>
  </si>
  <si>
    <r>
      <t>M</t>
    </r>
    <r>
      <rPr>
        <sz val="11"/>
        <color indexed="8"/>
        <rFont val="Calibri"/>
        <family val="2"/>
      </rPr>
      <t/>
    </r>
  </si>
  <si>
    <t xml:space="preserve">Demolición Piso H.A. 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</si>
  <si>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</si>
  <si>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MOVIMIENTO DE TIERRA</t>
  </si>
  <si>
    <t>Excavaciòn material compactado a mano</t>
  </si>
  <si>
    <t>M³</t>
  </si>
  <si>
    <t>Relleno de reposición compactado  c/compactador mecánico en capas de 0.20 m  con material producto de excavación</t>
  </si>
  <si>
    <t xml:space="preserve">Bote de materiales y escombros con camión dist.=5km (Incluye esparcimiento en botadero) </t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</si>
  <si>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 xml:space="preserve">C=280 KGS/CM2 </t>
    </r>
  </si>
  <si>
    <t>Hormigón de limpieza  F'C=180 KG/CM² e=0.05m, en Zapata  Columna CA</t>
  </si>
  <si>
    <t>Zapata de Muro (0.60 x 0.25)m (Incluye Zapata Columna CM)  - 1.90 qq/m3</t>
  </si>
  <si>
    <t xml:space="preserve">Zapata de Columnas de Amarre CA (0.80x0.80)m, Espesor=0.30m - 2.55 qq/m3 (16ud) </t>
  </si>
  <si>
    <t>Columna de amarre CA (0.20x0.20)m - 4.08 qq/m3 (16 Uds.)</t>
  </si>
  <si>
    <t>Columna de muro CM (0.20x0.15)m - 4.71qq/m3 (8 Uds)</t>
  </si>
  <si>
    <t>Viga de Amarre V1 (0.15x0.20)m (B.N.P.) - 4.83qq/m3</t>
  </si>
  <si>
    <t>Viga de Amarre V2 (0.15x0.30)m - 3.77qq/m3</t>
  </si>
  <si>
    <t>Viga de Amarre V3 (0.15x0.20)m - 3.69qq/m3</t>
  </si>
  <si>
    <t>Dintel V3 (0.15x0.20)m - 3.69qq/m3</t>
  </si>
  <si>
    <r>
      <t>Reposición Piso H.A. e=0.10m, F</t>
    </r>
    <r>
      <rPr>
        <sz val="10"/>
        <rFont val="Calibri"/>
        <family val="2"/>
      </rPr>
      <t>'</t>
    </r>
    <r>
      <rPr>
        <sz val="10"/>
        <rFont val="Arial"/>
        <family val="2"/>
      </rPr>
      <t>C=210 kg/cm2 en:</t>
    </r>
  </si>
  <si>
    <t>UNIÓN COLUMNAS DE HORMIGÓN (CA) Y COLUMNAS TIPO H, METÁLICAS (EXISTENTES)</t>
  </si>
  <si>
    <t xml:space="preserve">Polipropileno expandido de alta densidad para unión de Columna Tipo H Metálica (Existente )  </t>
  </si>
  <si>
    <t>ESTRUCTURA METÁLICA EXISTENTE (Pintura de Mantenimiento)</t>
  </si>
  <si>
    <t>Pintura Anticorrosiva tipo Amerlok 400 (techo, vigas y columnas)</t>
  </si>
  <si>
    <t xml:space="preserve">ALQUILER  DE ANDAMIOS </t>
  </si>
  <si>
    <t>Andamios para uso general (Incluye instalación y desintalación)</t>
  </si>
  <si>
    <t>Meses</t>
  </si>
  <si>
    <t xml:space="preserve">MURO DE BLOCKS </t>
  </si>
  <si>
    <t>Block 6" B.N.P., Ø3/8" @ 0.60 mt.</t>
  </si>
  <si>
    <t>Block 6" S.N.P., Ø3/8" @ 0.60 mt.</t>
  </si>
  <si>
    <t xml:space="preserve">TERMINACIÒN DE SUPERFICIE </t>
  </si>
  <si>
    <t>Fraguache en: Columnas CA (16 Ud) y Vigas: V2 y V3</t>
  </si>
  <si>
    <t>M²</t>
  </si>
  <si>
    <t xml:space="preserve">Pañete interior </t>
  </si>
  <si>
    <t>Pañete exterior</t>
  </si>
  <si>
    <t>Cantos</t>
  </si>
  <si>
    <t>Pintura exterior, acrílica (Incluye base blanca)</t>
  </si>
  <si>
    <t>Pintura interior semigloss  (Incluye base blanca)</t>
  </si>
  <si>
    <t>Resane de piso existente</t>
  </si>
  <si>
    <t>PA</t>
  </si>
  <si>
    <t>PORTAJE (SUMINISTRO E INSTALACIÓN)</t>
  </si>
  <si>
    <t xml:space="preserve">Puerta Enrollable Metálica (Altura=2.30, Ancho=1.80) M </t>
  </si>
  <si>
    <t xml:space="preserve">Puerta Abatible de dos hojas metálica apertura exterior (Altura=2.40, Ancho=1.40 m) </t>
  </si>
  <si>
    <t xml:space="preserve">Puerta Abatible de dos hojas metálica apertura interior (Altura=2.60, Ancho=2.00 m) </t>
  </si>
  <si>
    <t>VENTANAS:</t>
  </si>
  <si>
    <t xml:space="preserve">Block Calado tipo Ventana  (6"x8"x16") </t>
  </si>
  <si>
    <t>DEMARCACIÓN</t>
  </si>
  <si>
    <t xml:space="preserve">Pintura amarilla de piso, franjas de 10.00 cm, (Líneas divisorias de área de trabajo) </t>
  </si>
  <si>
    <t>P.A.</t>
  </si>
  <si>
    <t>Limpieza General (contínua y final)</t>
  </si>
  <si>
    <t>Logo y Letrero del INAPA</t>
  </si>
  <si>
    <t>SUB-TOTAL  A-1</t>
  </si>
  <si>
    <t>A-2</t>
  </si>
  <si>
    <t>BAÑOS, REHABILITACION</t>
  </si>
  <si>
    <t xml:space="preserve">Desmonte de aparatos sanitarios y puertas </t>
  </si>
  <si>
    <t>Desmonte de panderetas y bote de escombros</t>
  </si>
  <si>
    <t>Replanteo muro interior</t>
  </si>
  <si>
    <t>Excavaciòn material a mano</t>
  </si>
  <si>
    <t>Relleno de reposición compactado a mano con material producto de excavación</t>
  </si>
  <si>
    <t xml:space="preserve">Bote de material sobrante (incluye carguío y esparcimiento en botadero) (distancia= 5 km) </t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</si>
  <si>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 KG/CM2 EN:</t>
    </r>
  </si>
  <si>
    <t>Zapata de Muro (0.30 x 0.25)m - 0.93 qq/m3</t>
  </si>
  <si>
    <t xml:space="preserve">MURO DE BLOCKS, PARA CUBÍCULOS </t>
  </si>
  <si>
    <t>Block 4"  Ø3/8"@0.80m  B.N.P</t>
  </si>
  <si>
    <t>Block 4"  Ø3/8"@0.80m  S.N.P</t>
  </si>
  <si>
    <t>Cerámica en pared (0.40X0.40) H=2.65m</t>
  </si>
  <si>
    <t>Cerámica en pisos (0.30X0.60)</t>
  </si>
  <si>
    <t xml:space="preserve">Pintura exterior, acrílica </t>
  </si>
  <si>
    <t>Pintura de techo  acrílica (ecómica)</t>
  </si>
  <si>
    <t xml:space="preserve">Pintura interior en pasillo semigloss  </t>
  </si>
  <si>
    <t>VENTANAS</t>
  </si>
  <si>
    <t>Ventana proyectada aluminio y vidrio perfiles P40, (1.40 X0.60)M</t>
  </si>
  <si>
    <t>P²</t>
  </si>
  <si>
    <t xml:space="preserve">Puerta Abatible  metálica apertura exterior (Altura=2.10, Ancho=0.90 m) </t>
  </si>
  <si>
    <t>Puerta de caoba  cubículo de baño  (1.70x0.70) m incluye tiradores</t>
  </si>
  <si>
    <t>TOPE DE COCINA</t>
  </si>
  <si>
    <t>Meseta en tope de mármol brasileño, para lavamano</t>
  </si>
  <si>
    <t>INSTALACIÓN SANITARIA:</t>
  </si>
  <si>
    <t>Inodoro completo</t>
  </si>
  <si>
    <t>Lavamanos completo</t>
  </si>
  <si>
    <t>Ducha</t>
  </si>
  <si>
    <t>Accesorios para baño</t>
  </si>
  <si>
    <t>Rejilla desague de Piso 3"</t>
  </si>
  <si>
    <t>Tuberías y piezas agua potable</t>
  </si>
  <si>
    <t>Tuberías y piezas agua residual</t>
  </si>
  <si>
    <t xml:space="preserve">Limpieza General </t>
  </si>
  <si>
    <t xml:space="preserve">Letrero </t>
  </si>
  <si>
    <t>SUB-TOTAL  A-2</t>
  </si>
  <si>
    <t>A-3</t>
  </si>
  <si>
    <t>CONSTRUCCIÓN CASETA DE GENERADOR</t>
  </si>
  <si>
    <t>Replanteo  (incluye columnas)</t>
  </si>
  <si>
    <t>Relleno compactado con compactador mecánico en capas de 0.30m</t>
  </si>
  <si>
    <t>Hormigón de Nivelación (H.S., F`C=140 KG/Cm2) base  generador</t>
  </si>
  <si>
    <r>
      <t>M</t>
    </r>
    <r>
      <rPr>
        <sz val="10"/>
        <rFont val="Calibri"/>
        <family val="2"/>
      </rPr>
      <t>³</t>
    </r>
  </si>
  <si>
    <t>Zapata de Muro y columnas CA (0.60 x 0.30)m  - 0.75 qq/m3</t>
  </si>
  <si>
    <t>Columna CA (0.20 x 0.20)m - 4.44 qq/m3 (4 Uds.)</t>
  </si>
  <si>
    <t>Viga de Amarre B.N.P.(0.20x0.20)m - 4.01qq/m3</t>
  </si>
  <si>
    <t>Viga V1  S.N.P. (0.20 x 0.20)m - 5.29 qq/m3</t>
  </si>
  <si>
    <t>Viga V2 (0.20x0.50)m - 2.68 qq/m3</t>
  </si>
  <si>
    <t>Viga Dintel Di L=0.80m,(0.20 x 0.20)m - 3.13 qq/m3-3.00-U</t>
  </si>
  <si>
    <t>Viga Dintel Di  L=1.00m,(0.20 x 0.20)m - 3.04 qq/m3-2.00-U</t>
  </si>
  <si>
    <t>Losa de Techo, espesor=0.15m - 1.47 qq/m3 (Incluye Vuelo )</t>
  </si>
  <si>
    <t>Losa de Piso con malla electrosoldada D2.3xD2.3xD2.3,  0.20x0.20 (incluye terminación pulida) e=0.10m</t>
  </si>
  <si>
    <t>Base de hormigón armado para Planta (2.15x1.00)-0.99qq/m3</t>
  </si>
  <si>
    <t>Block 8" con 3/8" @ 0.40 m B.N.P.</t>
  </si>
  <si>
    <t>Block 8" con 3/8"@ 0.40 m S.N.P.</t>
  </si>
  <si>
    <t>Fraguache</t>
  </si>
  <si>
    <t>Pañete interior (Incluye Techo,  vuelo)</t>
  </si>
  <si>
    <t>Fino losa de techo</t>
  </si>
  <si>
    <t>Zabaleta en hormigon simple: f'c=180 kg/cm2</t>
  </si>
  <si>
    <t>Antepecho</t>
  </si>
  <si>
    <t>Pintura acrílica (Incluye base blanca)</t>
  </si>
  <si>
    <t>Acera perimetral de Ancho=0.80m, espesor=0.10M</t>
  </si>
  <si>
    <t>CANALETA H.S.</t>
  </si>
  <si>
    <t>Hormigón Simple 180 kg/cm², DE ( 1.20X0.40X0.50 )m</t>
  </si>
  <si>
    <t xml:space="preserve">Tapa de barras de hierro </t>
  </si>
  <si>
    <t xml:space="preserve">Puerta Abatible de dos hojas apertura exterior louver en aluminio galvanizado insulada (Altura=2.50, Ancho=1.50 m) (Incluye instalación) </t>
  </si>
  <si>
    <t xml:space="preserve">Puerta Abatible de una hoja, apertura exterior louver en aluminio galvanizado insulada (Altura=2.10, Ancho=1.00 m) (Incluye instalación) </t>
  </si>
  <si>
    <t>Ventana Salomónica de Aluminio A-A con palanca, (1.10x0.80)m</t>
  </si>
  <si>
    <t>Ventana tipo louver de Aluminio galvanizada insulada (0.80x3.00)m</t>
  </si>
  <si>
    <t>Limpieza general (contínua y final)</t>
  </si>
  <si>
    <t>SUB-TOTAL  A-3</t>
  </si>
  <si>
    <t>SUB-TOTAL FASE  A</t>
  </si>
  <si>
    <t>B</t>
  </si>
  <si>
    <t>ALMACÉN</t>
  </si>
  <si>
    <t>MUROS EN SHEETROCK</t>
  </si>
  <si>
    <t xml:space="preserve">Divisiones en Banco de Pruebas y oficina Almacenamiento Alterno </t>
  </si>
  <si>
    <t>TERMINACIÓN DE SUPERFICIE</t>
  </si>
  <si>
    <t>1.2.1</t>
  </si>
  <si>
    <t>Pintura interior semigloss, paredes de sheetrock</t>
  </si>
  <si>
    <t>PLAFOND</t>
  </si>
  <si>
    <t>1.3.1</t>
  </si>
  <si>
    <t>Suministro y colocación de plafond PVC machiembrado( 2X2)</t>
  </si>
  <si>
    <t>PUERTAS</t>
  </si>
  <si>
    <t>1.4.1</t>
  </si>
  <si>
    <t>Puerta de Polimetal  (1.00 x 2.10) m, incluye llavín</t>
  </si>
  <si>
    <t>1.4.2</t>
  </si>
  <si>
    <t>Puerta enrollable de láminas sólidas sistema automático, con su cubre rollo  (4.62x4.00) m</t>
  </si>
  <si>
    <t>1.4.3</t>
  </si>
  <si>
    <t>Puerta de hierro galvanizado con marco de 11/2"x11/2", con barra cuadrada de 1/2" c/ 2 pestillos y llavín de superior calidad (2.00x2.10)m</t>
  </si>
  <si>
    <t>DIVISIÓN INTERIOR</t>
  </si>
  <si>
    <t>1.5.1</t>
  </si>
  <si>
    <r>
      <t>En Malla ciclónica  6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cal.9 c/4 líneas de bloques 6" (incluye zapata)</t>
    </r>
  </si>
  <si>
    <t>1.5.2</t>
  </si>
  <si>
    <t>Puerta malla ciclónica L=2.00 m</t>
  </si>
  <si>
    <t>VIGAS Y COLUMNAS METÁLICAS (LIMPIEZA Y PINTURA)</t>
  </si>
  <si>
    <t>1.6.1</t>
  </si>
  <si>
    <t xml:space="preserve">Pintura epóxica tipo Amerlock 400 </t>
  </si>
  <si>
    <t>MÓDULO ÁREA DE ALMACEN</t>
  </si>
  <si>
    <t>2.1.1</t>
  </si>
  <si>
    <t>Piso de Vinil (imitación madera)</t>
  </si>
  <si>
    <t>2.1.2</t>
  </si>
  <si>
    <t>Pintura acrílíca en techo, (incluye vuelo)</t>
  </si>
  <si>
    <t>2.1.3</t>
  </si>
  <si>
    <t xml:space="preserve">Pintura acrílica exterior  </t>
  </si>
  <si>
    <t>2.1.4</t>
  </si>
  <si>
    <t xml:space="preserve">Pintura semigloss interior   </t>
  </si>
  <si>
    <t>2.2.1</t>
  </si>
  <si>
    <t>Suministro y colocación de plafond PVC machiembrado 2X2</t>
  </si>
  <si>
    <t>2.3.1</t>
  </si>
  <si>
    <t>Puerta de Polimetal de 1.00 m x 2.10 m (Incluye llavín)</t>
  </si>
  <si>
    <t>2.3.2</t>
  </si>
  <si>
    <t>Puerta de Polimetal de 0.90 m x 2.10 m (Incluye llavín)</t>
  </si>
  <si>
    <t xml:space="preserve">OFICINA ENCARGADO REGIONAL DE OPERACIONES, CALIDAD Y TRATAMIENTO </t>
  </si>
  <si>
    <t>3.1.1</t>
  </si>
  <si>
    <t>Desmonte de puerta metalica</t>
  </si>
  <si>
    <t>3.1.2</t>
  </si>
  <si>
    <t>Tapado de hueco en Durock, a (2 caras)</t>
  </si>
  <si>
    <t>3.1.3</t>
  </si>
  <si>
    <t>Apertura de hueco de puerta de (2.38x2.10), con motosierra</t>
  </si>
  <si>
    <t>3.1.4</t>
  </si>
  <si>
    <t xml:space="preserve">Construcción de Dintel para hueco de puerta  (material Durock) </t>
  </si>
  <si>
    <t>3.2.1</t>
  </si>
  <si>
    <t>Divisiones interiores</t>
  </si>
  <si>
    <t>3.3.1</t>
  </si>
  <si>
    <t>Pintura acrílica en techo, (incluye vuelo)</t>
  </si>
  <si>
    <t>3.3.2</t>
  </si>
  <si>
    <t xml:space="preserve">Pintura semigloss, interior </t>
  </si>
  <si>
    <t>Pintura acrílica, exterior</t>
  </si>
  <si>
    <t>3.4.1</t>
  </si>
  <si>
    <t>PISOS Y REVESTIMIENTOS</t>
  </si>
  <si>
    <t>3.5.1</t>
  </si>
  <si>
    <t>3.5.2</t>
  </si>
  <si>
    <t>Cerámica de piso (0.30X0.60)m</t>
  </si>
  <si>
    <t>3.5.3</t>
  </si>
  <si>
    <t>Cerámica para pared (0.40X0.40)m</t>
  </si>
  <si>
    <t>3.6.1</t>
  </si>
  <si>
    <t xml:space="preserve">Puerta de Polimetal de 0.80 m x 2.10 m (Incluye llavín) </t>
  </si>
  <si>
    <t>3.6.2</t>
  </si>
  <si>
    <t>3.6.3</t>
  </si>
  <si>
    <t>Puerta doble  (2.38x2.10)M flotante deslizante con riel de aluminio color gris, vidrio templado, con los bordes brillante de terminacion canteada vidrio 10 mm (3"/8") de grosor, cerradura de piso, color de herraje satinado.</t>
  </si>
  <si>
    <t>OFICINA PROVINCIAL</t>
  </si>
  <si>
    <t>4.1.1</t>
  </si>
  <si>
    <t>Demolición de muro exitente</t>
  </si>
  <si>
    <t>4.2.1</t>
  </si>
  <si>
    <t>4.3.1</t>
  </si>
  <si>
    <t>4.3.2</t>
  </si>
  <si>
    <t>Pintura acrílica exterior</t>
  </si>
  <si>
    <t>4.3.3</t>
  </si>
  <si>
    <t>Pintura semigloss interior</t>
  </si>
  <si>
    <t>4.4.1</t>
  </si>
  <si>
    <t>4.5.1</t>
  </si>
  <si>
    <t>Piso de vinil imitación madera</t>
  </si>
  <si>
    <t>4.5.2</t>
  </si>
  <si>
    <t>4.5.3</t>
  </si>
  <si>
    <t xml:space="preserve">CENTRO DE OPERACIONES </t>
  </si>
  <si>
    <t>5.1.1</t>
  </si>
  <si>
    <t>5.1.2</t>
  </si>
  <si>
    <t>5.1.3</t>
  </si>
  <si>
    <t>5.1.4</t>
  </si>
  <si>
    <t xml:space="preserve">Pintura semigloss interior </t>
  </si>
  <si>
    <t>5.2.1</t>
  </si>
  <si>
    <t>Suministro y colocación de plafond PVC machiembrado 2X2, para oficina encargado regional</t>
  </si>
  <si>
    <t>5.3.1</t>
  </si>
  <si>
    <t>5.3.2</t>
  </si>
  <si>
    <t>OFICINA ENCARGADO REGIONAL</t>
  </si>
  <si>
    <t>6.1.1</t>
  </si>
  <si>
    <t>6.2.1</t>
  </si>
  <si>
    <t>6.2.2</t>
  </si>
  <si>
    <t>Pintura acrilica exterior</t>
  </si>
  <si>
    <t>6.2.3</t>
  </si>
  <si>
    <t>6.3.1</t>
  </si>
  <si>
    <t>Suministro y colocación de plafond PVC machiembrado 2X2, para oficina Encargado Regional</t>
  </si>
  <si>
    <t>6.4.1</t>
  </si>
  <si>
    <t>6.4.2</t>
  </si>
  <si>
    <t>6.4.3</t>
  </si>
  <si>
    <t>SALÓN DE CONFERENCIA Y  OFICINAS VARIAS</t>
  </si>
  <si>
    <t>7.1.1</t>
  </si>
  <si>
    <t xml:space="preserve">Divisiones  interiores </t>
  </si>
  <si>
    <t>7.2.1</t>
  </si>
  <si>
    <t>7.2.2</t>
  </si>
  <si>
    <t>7.2.3</t>
  </si>
  <si>
    <t>7.3.1</t>
  </si>
  <si>
    <t>Suministro y colocación de plafond PVC machiembrado (2X2)</t>
  </si>
  <si>
    <t>7.4.1</t>
  </si>
  <si>
    <t>Puerta de Polimetal de 0.95 m x 2.10 m (Incluye llavín)</t>
  </si>
  <si>
    <t>COCINA</t>
  </si>
  <si>
    <t>7.5.1</t>
  </si>
  <si>
    <t>Tope de granito natural brasileño ( 0.55X2.70) M</t>
  </si>
  <si>
    <t>PISOS Y REVESTIMINENTOS</t>
  </si>
  <si>
    <t>7.6.1</t>
  </si>
  <si>
    <t>7.6.2</t>
  </si>
  <si>
    <t>7.6.3</t>
  </si>
  <si>
    <t>SUB-TOTAL FASE B</t>
  </si>
  <si>
    <t>C</t>
  </si>
  <si>
    <t>ELECTRIFICACIÓN GENERAL (TALLER Y ALMACÉN)</t>
  </si>
  <si>
    <t>C-1</t>
  </si>
  <si>
    <t xml:space="preserve"> TALLER </t>
  </si>
  <si>
    <t xml:space="preserve">ELECTRIFICACIÓN PRIMARIA </t>
  </si>
  <si>
    <t>Estructura MT-323</t>
  </si>
  <si>
    <t>Estructura EQ-MT</t>
  </si>
  <si>
    <t>Pararrayos de 9 KV</t>
  </si>
  <si>
    <t>Cut-Out de 200 AMP. A 15 KV</t>
  </si>
  <si>
    <t>Cono de alivio exterior</t>
  </si>
  <si>
    <t>Elbow conector</t>
  </si>
  <si>
    <t>Transformador Pad Mounted 300 Kva, 12470-7200/480-240V,Trifasico.</t>
  </si>
  <si>
    <t>Mano de Obra Eléctrica Primaria  (20%)</t>
  </si>
  <si>
    <t xml:space="preserve">Alimentador eléctrico desde medicion electrica en alta tensin hasta transformador tipo pad mounted con 3  alambres electricos URD  No.1/0 al 33% concentrico en tuberías IMC y PVC de Ø4" incluye conjunto de soportes y conectores. </t>
  </si>
  <si>
    <t>ALIMENTADORES ELÉCTRICOS</t>
  </si>
  <si>
    <t xml:space="preserve">Alimentador eléctrico desde transformador pad mounted hasta main breaker (MB) y transfer swich (TRFS) con 7 alambres electricos THW No. 4/0 (fases y neutro) y 1 alambre electrico HDB No.3/0, desnudo a 7 hilos trenzados al 33% concentrico, (tierra) en 3 tuberías EMT y PVC de Ø3" incluye conjunto de soportes conectores. </t>
  </si>
  <si>
    <t xml:space="preserve">Alimentador eléctrico desde transfer swich (TRFS) hasta panel board (PB1) en barra de 500 AMP. con 7  alambres electricos THW No. 4/0 (fases y neutro) y 1 alambre electrico HDB No.3/0, desnudo a 7 hilos trenzados al 33% concentrico, (tierra) en 3 tuberías EMT de Ø3" incluye conjunto de soportes conectores. </t>
  </si>
  <si>
    <t xml:space="preserve">Alimentador eléctrico desde transfer swich (TRFS) hasta main breaker (MBG) para generador y a generador de 260 KVA Standar con 7 alambres electricos THW No. 4/0 (fases y neutro) y 1 alambre electrico HDB No.3/0  desnudo a 7 hilos trenzados al 33% concentrico, (tierra) en 3 tuberías EMT y PVC de Ø3" incluye conjunto de soportes conectores. </t>
  </si>
  <si>
    <t xml:space="preserve">Alimentador eléctrico desde panel board en barra de 500 AMP. (PB1) hasta banco de pruebas con barra para 500 AMP. (BP) con 6 alambres electricos THW No. 4/0 (fases ) y 1 alambre electrico HDB No.3/0, desnudo a 7 hilos trenzado al 33 % concentrico, (tierra) en tubería EMT de Ø3" incluye conjunto de soportes conectores. </t>
  </si>
  <si>
    <t xml:space="preserve">Alimentador eléctrico desde panel board en barra de 500 AMP. (PB1) hasta transformador seco de 150 KVA (TFS) con 3 alambres electricos THW No.4/0 (fases), 1 alambre electrico THW No. 3/0 (neutro) y 1 alambre electricco THW No.1/0 (tierra) en tuberías EMT y L.T. de Ø3" incluye conjunto de soportes conectores. </t>
  </si>
  <si>
    <t xml:space="preserve">Alimentador eléctrico desde transformador seco de 150 KVA (TFS) hasta panel board (PB2) en casa de generador con 11 alambres electricos THW No. 2/0 (fases y neutro) y  1 alambre electrico THW No. 1/0 (tierra) en tubería EMT de Ø3" incluye conjunto de soportes conectores. </t>
  </si>
  <si>
    <t xml:space="preserve">Alimentador eléctrico desde panel board (PB2) en casa de generador hasta panel de breakers 16/32 c. (PD120V) en casa de generador con 2 alambres electricos THW No.2 (fases), 1 alambre electrico THW No.4 (neutro) y 1 alambre electrico THW No.6 (tierra) en tubería EMT de Ø11/2" incluye conjunto de soportes conectores. </t>
  </si>
  <si>
    <t xml:space="preserve">Alimentador eléctrico desde panel board (PB2) en casa de generador hasta panel de breakers de 42 c. (PD240V) en casa de generador con 2 alambres electricos THW No.1/0 (fases) y 2 alambres electricos THW No.2 (neutro y tierra) en tubería EMT de Ø2" incluye conjunto de soportes conectores. </t>
  </si>
  <si>
    <t xml:space="preserve">Alimentador eléctrico desde panel board (PB2) en casa de generador hasta panel de breakers de 12/24 c. (PD1) en oficina tecnica con 2 alambres electricos THW No.8 (fases), 1 alambre electrico THW No. 10 (neutro) y 1 alambre electrico THW No.12 (tierra) en tubería PVC de Ø1" incluye conjunto de soportes conectores. </t>
  </si>
  <si>
    <t xml:space="preserve">Alimentador eléctrico desde panel board (PB2) en casa de generador hasta panel board (PB3) en almacen con 4 alambres electricos THW No.2/0 (fases), y 2 alambres electricos THW No.1/0 (neutro y tierra) en tuberías EMT y  PVC de Ø2" incluye conjunto de soportes conectores. </t>
  </si>
  <si>
    <t xml:space="preserve">Alimentador eléctrico desde panel board (PB3) en almacen hasta panel de breakers 8/16 c. (PD2) en centro de operaciones con 2 alambres electricos THW No.8 (fases), y 2 alambres electricos THW No.10 (neutro y tierra) en tuberías EMT y  PVC de Ø1" incluye conjunto de soportes conectores. </t>
  </si>
  <si>
    <t xml:space="preserve">Alimentador eléctrico desde panel board (PB3) en almacen hasta panel de breakers 8/16 c. (PD3) en oficina principal con 2 alambres electricos THW No.4 (fases), y 2 alambres electricos THW No.6 (neutro y tierra) en tuberías EMT y  PVC de Ø11/2" incluye conjunto de soportes conectores. </t>
  </si>
  <si>
    <t xml:space="preserve">Alimentador eléctrico desde panel board (PB3) en almacen hasta panel de breakers 8/16 c. (PD4) en oficina provincial, calidad tratamiento de agua con 2 alambres electricos THW No.6 (fases), y 2 alambres electricos THW No.8 (neutro y tierra) en tuberías EMT y  PVC de Ø11/2" incluye conjunto de soportes conectores. </t>
  </si>
  <si>
    <t xml:space="preserve">Alimentador eléctrico desde panel board (PB3) en almacen hasta panel de breakers 12/24 c. (PD5) en oficina encargado regional con 2 alambres electricos THW No.2 (fases), 1 alambre electrico THW No.4 (neutro) y 1 alambre electrico THW No.6 (tierra) en tuberías EMT y  PVC de Ø11/2" incluye conjunto de soportes conectores. </t>
  </si>
  <si>
    <t xml:space="preserve">Alimentador eléctrico desde panel board (PB3) en almacen hasta panel de breakers 12/24 c. (PD6) en salon de conferencia con 3 alambres electricos THW No.4 (fases y neutro) y 1 alambre electrico THW No.6 (tierra) en tuberías EMT y  PVC de Ø11/2" incluye conjunto de soportes conectores. </t>
  </si>
  <si>
    <t xml:space="preserve">Alimentador eléctrico desde panel board (PB3) en almacen hasta panel de breakers 12/24 c. (PD7) en almacen con 2 alambres electricos THW No.8 (fases), y 2 alambres electricos THW No.10 (neutro y tierra) en tubería EMT de Ø1" incluye conjunto de soportes conectores. </t>
  </si>
  <si>
    <t>DIPOSITIVOS ELECTRICOS.</t>
  </si>
  <si>
    <t>Suministro de main breaker normal de 450/3AMP., 480V, 60HZ, enclosure NEMA 3R</t>
  </si>
  <si>
    <t>Suministro de panel board en barra para 500AMP, con main breaker de 450/3AMP., incluye: 2 breakers 400/3AMP. Y 1 breaker 225/3AMP., 480V, 60HZ, enclosure NEMA 3R.</t>
  </si>
  <si>
    <t>Suministro de panel board en barra para 500AMP, con main breaker de 500/3AMP., incluye: 1 breaker 300/2 AMP., 2 breakers 100/2 AMP., 1 breaker 125/2AMP. Y 1 breaker 50/2 AMP., 480V, 60HZ, enclosure NEMA 3R</t>
  </si>
  <si>
    <t>Suministro de panel board en barra para 300AMP, con main breaker de 300/2AMP., incluye: 2 breakers 60/2 AMP., 1 breaker 50/2 AMP., 3 breakers 40/2AMP. Y 2 breakers 30/2 AMP., 480V, 60HZ, enclosure NEMA 3R</t>
  </si>
  <si>
    <t>Centro de carga en barra de 500AMP., para pruebas, incluye, 3 breakers 300/3AMP. Y 2 variador de frecuencia de 250AMP.</t>
  </si>
  <si>
    <t>Generador electrico para intemperie 260 kw, montado en trailer</t>
  </si>
  <si>
    <t>Mano de obra instalacion de generador</t>
  </si>
  <si>
    <t xml:space="preserve">Suministro de ITM (interruptor de transferencia manual) de 500/3 AMP., 480V, 60HZ, trifásico. </t>
  </si>
  <si>
    <t>Transformador seco 50 Kva, 3Ø, 480v-220v/120v</t>
  </si>
  <si>
    <t>Tape plástico 3m scotch</t>
  </si>
  <si>
    <t>Tape de goma 3m scotch</t>
  </si>
  <si>
    <t>Registro metalico 24" x 24" x 12", NEMA 3R</t>
  </si>
  <si>
    <t>Registro metalico 12" x 12" x 6", NEMA 3R</t>
  </si>
  <si>
    <t>Registro de hormigon en blok de 6"</t>
  </si>
  <si>
    <t>Mano de obra eléctrica (30%)</t>
  </si>
  <si>
    <t>SALIDAS</t>
  </si>
  <si>
    <t>INSTALACIONES ELÉCTRICAS EN TALLER ELECTROMECÁNICO</t>
  </si>
  <si>
    <t>Salidas luz cenital lamparas LEE de plafon, 2 x 2, 40 W</t>
  </si>
  <si>
    <t>4.1.2</t>
  </si>
  <si>
    <t>Salidas para reflector LEED de 150 W, tipo campana</t>
  </si>
  <si>
    <t>4.1.3</t>
  </si>
  <si>
    <t>Salidas para reflector LEED de 100 W, tipo campana</t>
  </si>
  <si>
    <t>4.1.4</t>
  </si>
  <si>
    <t>Salida tomacorrientes 120V en doble</t>
  </si>
  <si>
    <t>4.1.5</t>
  </si>
  <si>
    <t>Salida tomacorrientes 240V</t>
  </si>
  <si>
    <t>4.1.6</t>
  </si>
  <si>
    <t>Salida tomacorrientes 240V, industrial</t>
  </si>
  <si>
    <t>4.1.7</t>
  </si>
  <si>
    <t>Salida tomacorrientes 240V para A/A en altura</t>
  </si>
  <si>
    <t>4.1.8</t>
  </si>
  <si>
    <t>Salida interruptores sencillo</t>
  </si>
  <si>
    <t>4.1.9</t>
  </si>
  <si>
    <t>Salida interruptor triple</t>
  </si>
  <si>
    <t>4.1.10</t>
  </si>
  <si>
    <t>Suministro e instalacion de Aire Acondicionado tipo SPLIT de 12, 000 BTU (inverter)</t>
  </si>
  <si>
    <t>INSTALACIONES ELÉCTRICAS EN OFICINA TÉCNICA</t>
  </si>
  <si>
    <t>Salida interruptores doble</t>
  </si>
  <si>
    <t>Salida para reed</t>
  </si>
  <si>
    <t>Centro de Cargas 12/24 Circuitos (Panel de Breakers).</t>
  </si>
  <si>
    <t>INSTALACIONES ELÉCTRICAS EN BAÑO</t>
  </si>
  <si>
    <t>INSTALACIONES ELÉCTRICAS EN CASA DE GENERADOR O CONTROL</t>
  </si>
  <si>
    <t>Centro de Cargas 42 Circuitos (Panel de Breakers), para taller electromecanico.</t>
  </si>
  <si>
    <t>Centro de Cargas 16/32 Circuitos (Panel de Breakers), para taller electromecanico.</t>
  </si>
  <si>
    <t>SUB-TOTAL FASE C-1</t>
  </si>
  <si>
    <t>C-2</t>
  </si>
  <si>
    <t xml:space="preserve"> ALMACÉN</t>
  </si>
  <si>
    <t>INSTALACIONES ELÉCTRICAS EN OFICINA PROVINCIAL</t>
  </si>
  <si>
    <t>Salidas luz cenital lamparas LEE de plafon, 2 x 2, 40 W, 120 V</t>
  </si>
  <si>
    <t>Salidas tomacorrientes 240V para A/A en altura, 2.40 M</t>
  </si>
  <si>
    <t>Salida para data y telefono</t>
  </si>
  <si>
    <t>Centro de Cargas 8/16 Circuitos (Panel de Breakers).</t>
  </si>
  <si>
    <t>INSTALACIONES ELÉCTRICAS EN OFICINA ENC. REGIONAL DE OPERACIONES, CALIDAD Y TRATAMIENTO</t>
  </si>
  <si>
    <t xml:space="preserve">INSTALACIONES ELÉCTRICAS EN SALON DE CONFERENCIAS Y OFICINAS </t>
  </si>
  <si>
    <t>INSTALACIONES ELECTRICAS EN OFICINA PROVINCIAL</t>
  </si>
  <si>
    <t>SUB-TOTAL  C-2</t>
  </si>
  <si>
    <t>SUB-TOTAL FASE C</t>
  </si>
  <si>
    <t>Z</t>
  </si>
  <si>
    <t>VARIOS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</si>
  <si>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1½"x 1½" y soportes en tubo cuadrado 4" x 4"</t>
    </r>
  </si>
  <si>
    <t>SUB-TOTAL FASE Z</t>
  </si>
  <si>
    <t>GASTOS INDIRECTOS:</t>
  </si>
  <si>
    <t>Honorarios Profesionales</t>
  </si>
  <si>
    <t>Ley 6-86</t>
  </si>
  <si>
    <t>TOTAL GASTOS INDIRECTOS</t>
  </si>
  <si>
    <t xml:space="preserve">INSTITUTO NACIONAL DE AGUAS POTABLES Y ALCANTARILLADOS </t>
  </si>
  <si>
    <t>INAPA</t>
  </si>
  <si>
    <t>DIRECCIÓN DE PROGRAMAS Y PROYECTOS ESPECIALES</t>
  </si>
  <si>
    <t>PROYECTO: Aumento de la Eficiencia en la Gestión de Agua y Saneamiento de INAPA</t>
  </si>
  <si>
    <r>
      <rPr>
        <b/>
        <sz val="10"/>
        <rFont val="Arial"/>
        <family val="2"/>
      </rPr>
      <t xml:space="preserve">IDI Nº.: </t>
    </r>
    <r>
      <rPr>
        <sz val="10"/>
        <rFont val="Arial"/>
        <family val="2"/>
      </rPr>
      <t>042 D/F20/08/2024</t>
    </r>
  </si>
  <si>
    <t>SUB-TOTAL GENERAL (SIN IMPUESTOS- 18%, LEY 6/86 Y CODIA) RD$</t>
  </si>
  <si>
    <t>TOTAL GENERAL RD$ (INCLUYE IMPUESTOS, GASTOS INDIRECTOS Y CODIA)</t>
  </si>
  <si>
    <t>SUB-TOTAL GENERAL EN PESOS DOMINICANOS</t>
  </si>
  <si>
    <t>D</t>
  </si>
  <si>
    <t xml:space="preserve">PLAN DE MEDIDAS AMBIENTALES, DE SEGURIDAD Y SALUD EN OBRA </t>
  </si>
  <si>
    <t xml:space="preserve">Desarrollo e implementación del Plan ambiental y de seguridad y salud y prevención </t>
  </si>
  <si>
    <t>mes</t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</si>
  <si>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</si>
  <si>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Region:</t>
    </r>
    <r>
      <rPr>
        <sz val="10"/>
        <rFont val="Arial"/>
        <family val="2"/>
      </rPr>
      <t xml:space="preserve"> Noroeste</t>
    </r>
  </si>
  <si>
    <r>
      <t xml:space="preserve">PRESUPUESTO: </t>
    </r>
    <r>
      <rPr>
        <i/>
        <sz val="14"/>
        <color theme="1"/>
        <rFont val="Calibri"/>
        <family val="2"/>
        <scheme val="minor"/>
      </rPr>
      <t>REMODELACIÓN  OFICINA-TALLER ELECTROMECÁNICO Y ALMACÉN ALINO, MUNICIPIO DE MAO</t>
    </r>
  </si>
  <si>
    <t>SUB-TOTAL FASE D</t>
  </si>
  <si>
    <t xml:space="preserve">Gastos Administrativos, transporte y Seguros </t>
  </si>
  <si>
    <t>SUB-TOTAL GENERAL (SIN ITBIS) RD$</t>
  </si>
  <si>
    <t xml:space="preserve"> ITBIS  (Ley 07-2007) 18% DEL 10%</t>
  </si>
  <si>
    <t>CODIA (1% del 10%)</t>
  </si>
  <si>
    <r>
      <t xml:space="preserve">Nota: </t>
    </r>
    <r>
      <rPr>
        <sz val="10"/>
        <rFont val="Arial"/>
        <family val="2"/>
      </rPr>
      <t xml:space="preserve">El Proveedor revisará los cálculos de las fórmulas y resultados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</si>
</sst>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0.0"/>
    <numFmt numFmtId="165" formatCode="#,##0.00;[Red]#,##0.00"/>
    <numFmt numFmtId="167" formatCode="0.0000"/>
    <numFmt numFmtId="168" formatCode="0.000000"/>
    <numFmt numFmtId="169" formatCode="_-* #,##0.00\ _€_-;\-* #,##0.00\ _€_-;_-* &quot;-&quot;??\ _€_-;_-@_-"/>
    <numFmt numFmtId="170" formatCode="_-* #,##0.00_-;\-* #,##0.00_-;_-* &quot;-&quot;??_-;_-@_-"/>
    <numFmt numFmtId="171" formatCode="#,##0.00_ ;\-#,##0.00\ "/>
    <numFmt numFmtId="172" formatCode="#,##0.0"/>
    <numFmt numFmtId="173" formatCode="#,##0.00000"/>
    <numFmt numFmtId="174" formatCode="#,##0.0_);\(#,##0.0\)"/>
    <numFmt numFmtId="175" formatCode="#,##0.000"/>
    <numFmt numFmtId="176" formatCode="General_)"/>
    <numFmt numFmtId="177" formatCode="_(* #,##0.0_);_(* \(#,##0.0\);_(* &quot;-&quot;??_);_(@_)"/>
    <numFmt numFmtId="178" formatCode="#,##0.0000"/>
    <numFmt numFmtId="180" formatCode="0.0%"/>
    <numFmt numFmtId="181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2"/>
      <name val="Courier"/>
      <family val="3"/>
    </font>
    <font>
      <sz val="10"/>
      <name val="Calibri"/>
      <family val="2"/>
    </font>
    <font>
      <b/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9" tint="-0.499984740745262"/>
      <name val="Arial"/>
      <family val="2"/>
    </font>
    <font>
      <b/>
      <sz val="10"/>
      <color theme="4" tint="-0.249977111117893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0"/>
      <name val="MS Sans Serif"/>
    </font>
    <font>
      <b/>
      <sz val="10"/>
      <color rgb="FF00000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5" tint="0.59999389629810485"/>
      <name val="Arial"/>
      <family val="2"/>
    </font>
    <font>
      <sz val="10"/>
      <color rgb="FFFF0000"/>
      <name val="Times New Roman"/>
      <family val="1"/>
    </font>
    <font>
      <sz val="10"/>
      <color indexed="63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23" fillId="0" borderId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39" fontId="12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04">
    <xf numFmtId="0" fontId="0" fillId="0" borderId="0" xfId="0"/>
    <xf numFmtId="0" fontId="31" fillId="0" borderId="0" xfId="0" applyFont="1" applyAlignment="1">
      <alignment horizontal="center" vertical="center"/>
    </xf>
    <xf numFmtId="0" fontId="31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4" fontId="3" fillId="7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4" fontId="2" fillId="7" borderId="8" xfId="0" applyNumberFormat="1" applyFont="1" applyFill="1" applyBorder="1" applyAlignment="1">
      <alignment horizontal="center" vertical="center"/>
    </xf>
    <xf numFmtId="4" fontId="2" fillId="7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1" fontId="2" fillId="2" borderId="5" xfId="0" applyNumberFormat="1" applyFont="1" applyFill="1" applyBorder="1" applyAlignment="1">
      <alignment vertical="center"/>
    </xf>
    <xf numFmtId="2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0" fontId="2" fillId="6" borderId="5" xfId="0" applyFont="1" applyFill="1" applyBorder="1" applyAlignment="1">
      <alignment horizontal="left"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4" fontId="3" fillId="6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2" applyFill="1" applyBorder="1" applyAlignment="1">
      <alignment vertical="center"/>
    </xf>
    <xf numFmtId="165" fontId="3" fillId="2" borderId="5" xfId="0" applyNumberFormat="1" applyFont="1" applyFill="1" applyBorder="1" applyAlignment="1">
      <alignment horizontal="right" vertical="center" wrapText="1"/>
    </xf>
    <xf numFmtId="0" fontId="3" fillId="2" borderId="5" xfId="2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 applyProtection="1">
      <alignment vertical="center" wrapText="1"/>
      <protection locked="0"/>
    </xf>
    <xf numFmtId="2" fontId="3" fillId="2" borderId="5" xfId="3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vertical="center" wrapText="1"/>
    </xf>
    <xf numFmtId="4" fontId="3" fillId="2" borderId="5" xfId="4" applyNumberFormat="1" applyFont="1" applyFill="1" applyBorder="1" applyAlignment="1">
      <alignment vertical="center" wrapText="1"/>
    </xf>
    <xf numFmtId="167" fontId="8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10" fillId="2" borderId="5" xfId="0" applyFont="1" applyFill="1" applyBorder="1" applyAlignment="1">
      <alignment vertical="center"/>
    </xf>
    <xf numFmtId="165" fontId="10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vertical="center"/>
    </xf>
    <xf numFmtId="1" fontId="2" fillId="2" borderId="5" xfId="0" applyNumberFormat="1" applyFont="1" applyFill="1" applyBorder="1" applyAlignment="1">
      <alignment horizontal="left" vertical="center"/>
    </xf>
    <xf numFmtId="2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4" fontId="3" fillId="2" borderId="5" xfId="5" applyNumberFormat="1" applyFont="1" applyFill="1" applyBorder="1" applyAlignment="1" applyProtection="1">
      <alignment horizontal="right" vertical="center"/>
      <protection locked="0"/>
    </xf>
    <xf numFmtId="2" fontId="8" fillId="2" borderId="0" xfId="0" applyNumberFormat="1" applyFont="1" applyFill="1" applyAlignment="1">
      <alignment vertical="center"/>
    </xf>
    <xf numFmtId="165" fontId="10" fillId="2" borderId="5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 wrapText="1"/>
    </xf>
    <xf numFmtId="4" fontId="8" fillId="2" borderId="0" xfId="4" applyNumberFormat="1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vertical="center" wrapText="1"/>
    </xf>
    <xf numFmtId="4" fontId="15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4" fontId="3" fillId="2" borderId="5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 wrapText="1"/>
    </xf>
    <xf numFmtId="4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horizontal="center" vertical="center"/>
    </xf>
    <xf numFmtId="39" fontId="3" fillId="2" borderId="5" xfId="1" applyNumberFormat="1" applyFont="1" applyFill="1" applyBorder="1" applyAlignment="1">
      <alignment horizontal="right" vertical="center" wrapText="1"/>
    </xf>
    <xf numFmtId="43" fontId="3" fillId="2" borderId="5" xfId="6" applyFont="1" applyFill="1" applyBorder="1" applyAlignment="1">
      <alignment horizontal="center" vertical="center" wrapText="1"/>
    </xf>
    <xf numFmtId="4" fontId="3" fillId="2" borderId="5" xfId="7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vertical="center"/>
    </xf>
    <xf numFmtId="39" fontId="3" fillId="2" borderId="5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3" fillId="2" borderId="0" xfId="2" applyFill="1" applyAlignment="1">
      <alignment vertical="center"/>
    </xf>
    <xf numFmtId="0" fontId="8" fillId="2" borderId="0" xfId="2" applyFont="1" applyFill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right" vertical="center" wrapText="1"/>
    </xf>
    <xf numFmtId="4" fontId="17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17" fillId="2" borderId="0" xfId="9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2" fontId="2" fillId="2" borderId="0" xfId="9" applyNumberFormat="1" applyFont="1" applyFill="1" applyAlignment="1">
      <alignment vertical="center"/>
    </xf>
    <xf numFmtId="4" fontId="17" fillId="2" borderId="0" xfId="0" applyNumberFormat="1" applyFont="1" applyFill="1" applyAlignment="1">
      <alignment horizontal="right" vertical="center" wrapText="1"/>
    </xf>
    <xf numFmtId="4" fontId="18" fillId="2" borderId="0" xfId="0" applyNumberFormat="1" applyFont="1" applyFill="1" applyAlignment="1">
      <alignment horizontal="right" vertical="center" wrapText="1"/>
    </xf>
    <xf numFmtId="4" fontId="18" fillId="2" borderId="0" xfId="9" applyNumberFormat="1" applyFont="1" applyFill="1" applyAlignment="1">
      <alignment vertical="center"/>
    </xf>
    <xf numFmtId="2" fontId="3" fillId="2" borderId="0" xfId="9" applyNumberForma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2" fontId="19" fillId="2" borderId="0" xfId="9" applyNumberFormat="1" applyFont="1" applyFill="1" applyAlignment="1">
      <alignment vertical="center"/>
    </xf>
    <xf numFmtId="0" fontId="2" fillId="2" borderId="0" xfId="9" applyFont="1" applyFill="1" applyAlignment="1">
      <alignment vertical="center"/>
    </xf>
    <xf numFmtId="0" fontId="19" fillId="2" borderId="0" xfId="9" applyFont="1" applyFill="1" applyAlignment="1">
      <alignment vertical="center"/>
    </xf>
    <xf numFmtId="0" fontId="3" fillId="2" borderId="0" xfId="9" applyFill="1" applyAlignment="1">
      <alignment vertical="center"/>
    </xf>
    <xf numFmtId="4" fontId="8" fillId="2" borderId="0" xfId="9" applyNumberFormat="1" applyFont="1" applyFill="1" applyAlignment="1">
      <alignment vertical="center"/>
    </xf>
    <xf numFmtId="4" fontId="3" fillId="2" borderId="5" xfId="1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 applyProtection="1">
      <alignment vertical="center"/>
      <protection locked="0"/>
    </xf>
    <xf numFmtId="43" fontId="5" fillId="2" borderId="0" xfId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3" fillId="2" borderId="5" xfId="10" applyNumberFormat="1" applyFont="1" applyFill="1" applyBorder="1" applyAlignment="1">
      <alignment vertical="center" wrapText="1"/>
    </xf>
    <xf numFmtId="4" fontId="3" fillId="2" borderId="5" xfId="10" applyNumberFormat="1" applyFont="1" applyFill="1" applyBorder="1" applyAlignment="1" applyProtection="1">
      <alignment vertical="center" wrapText="1"/>
    </xf>
    <xf numFmtId="43" fontId="3" fillId="2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justify" vertical="center"/>
    </xf>
    <xf numFmtId="165" fontId="3" fillId="2" borderId="5" xfId="12" applyNumberFormat="1" applyFont="1" applyFill="1" applyBorder="1" applyAlignment="1">
      <alignment vertical="center"/>
    </xf>
    <xf numFmtId="165" fontId="3" fillId="2" borderId="5" xfId="13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9" fontId="3" fillId="2" borderId="5" xfId="14" applyNumberFormat="1" applyFont="1" applyFill="1" applyBorder="1" applyAlignment="1">
      <alignment vertical="center"/>
    </xf>
    <xf numFmtId="165" fontId="3" fillId="2" borderId="5" xfId="14" applyNumberFormat="1" applyFont="1" applyFill="1" applyBorder="1" applyAlignment="1">
      <alignment vertical="center"/>
    </xf>
    <xf numFmtId="171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justify" vertical="center"/>
    </xf>
    <xf numFmtId="4" fontId="21" fillId="2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 wrapText="1"/>
    </xf>
    <xf numFmtId="172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2" borderId="0" xfId="15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4" fontId="3" fillId="2" borderId="0" xfId="15" applyNumberFormat="1" applyFont="1" applyFill="1" applyAlignment="1">
      <alignment vertical="center" wrapText="1"/>
    </xf>
    <xf numFmtId="4" fontId="17" fillId="2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173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39" fontId="3" fillId="2" borderId="0" xfId="5" applyFont="1" applyFill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175" fontId="3" fillId="2" borderId="0" xfId="0" applyNumberFormat="1" applyFont="1" applyFill="1" applyAlignment="1">
      <alignment vertical="center"/>
    </xf>
    <xf numFmtId="176" fontId="14" fillId="2" borderId="5" xfId="0" applyNumberFormat="1" applyFont="1" applyFill="1" applyBorder="1" applyAlignment="1">
      <alignment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right" vertical="center"/>
    </xf>
    <xf numFmtId="43" fontId="8" fillId="2" borderId="5" xfId="0" applyNumberFormat="1" applyFont="1" applyFill="1" applyBorder="1" applyAlignment="1">
      <alignment horizontal="right" vertical="center" wrapText="1"/>
    </xf>
    <xf numFmtId="4" fontId="3" fillId="2" borderId="5" xfId="13" applyNumberFormat="1" applyFill="1" applyBorder="1" applyAlignment="1">
      <alignment vertical="center"/>
    </xf>
    <xf numFmtId="0" fontId="2" fillId="2" borderId="5" xfId="16" quotePrefix="1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center"/>
    </xf>
    <xf numFmtId="175" fontId="3" fillId="2" borderId="0" xfId="0" applyNumberFormat="1" applyFont="1" applyFill="1" applyAlignment="1">
      <alignment vertical="center" wrapText="1"/>
    </xf>
    <xf numFmtId="171" fontId="8" fillId="2" borderId="5" xfId="0" applyNumberFormat="1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78" fontId="3" fillId="2" borderId="0" xfId="0" applyNumberFormat="1" applyFont="1" applyFill="1" applyAlignment="1">
      <alignment vertical="center"/>
    </xf>
    <xf numFmtId="0" fontId="2" fillId="2" borderId="5" xfId="16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27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justify" vertical="center" wrapText="1"/>
    </xf>
    <xf numFmtId="0" fontId="14" fillId="2" borderId="5" xfId="16" applyFont="1" applyFill="1" applyBorder="1" applyAlignment="1">
      <alignment horizontal="left" vertical="center" wrapText="1"/>
    </xf>
    <xf numFmtId="0" fontId="28" fillId="2" borderId="0" xfId="0" applyFont="1" applyFill="1" applyAlignment="1">
      <alignment vertical="center"/>
    </xf>
    <xf numFmtId="176" fontId="2" fillId="2" borderId="5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165" fontId="3" fillId="2" borderId="5" xfId="17" applyNumberFormat="1" applyFill="1" applyBorder="1" applyAlignment="1">
      <alignment horizontal="center" vertical="center" wrapText="1"/>
    </xf>
    <xf numFmtId="4" fontId="3" fillId="2" borderId="5" xfId="18" applyNumberFormat="1" applyFont="1" applyFill="1" applyBorder="1" applyAlignment="1" applyProtection="1">
      <alignment horizontal="right" vertical="center" wrapText="1"/>
      <protection locked="0"/>
    </xf>
    <xf numFmtId="4" fontId="3" fillId="2" borderId="1" xfId="0" applyNumberFormat="1" applyFont="1" applyFill="1" applyBorder="1" applyAlignment="1">
      <alignment horizontal="right" vertical="center"/>
    </xf>
    <xf numFmtId="165" fontId="30" fillId="2" borderId="5" xfId="0" applyNumberFormat="1" applyFont="1" applyFill="1" applyBorder="1" applyAlignment="1">
      <alignment horizontal="right" vertical="center"/>
    </xf>
    <xf numFmtId="165" fontId="2" fillId="2" borderId="5" xfId="0" applyNumberFormat="1" applyFont="1" applyFill="1" applyBorder="1" applyAlignment="1">
      <alignment horizontal="right" vertical="center"/>
    </xf>
    <xf numFmtId="0" fontId="5" fillId="2" borderId="5" xfId="20" applyFont="1" applyFill="1" applyBorder="1" applyAlignment="1">
      <alignment horizontal="justify" vertical="center" wrapText="1"/>
    </xf>
    <xf numFmtId="4" fontId="5" fillId="2" borderId="5" xfId="5" applyNumberFormat="1" applyFont="1" applyFill="1" applyBorder="1" applyAlignment="1">
      <alignment horizontal="right" vertical="center" wrapText="1"/>
    </xf>
    <xf numFmtId="39" fontId="5" fillId="2" borderId="5" xfId="5" applyFont="1" applyFill="1" applyBorder="1" applyAlignment="1" applyProtection="1">
      <alignment horizontal="center" vertical="center"/>
      <protection locked="0"/>
    </xf>
    <xf numFmtId="4" fontId="5" fillId="2" borderId="5" xfId="20" applyNumberFormat="1" applyFont="1" applyFill="1" applyBorder="1" applyAlignment="1">
      <alignment vertical="center"/>
    </xf>
    <xf numFmtId="0" fontId="5" fillId="2" borderId="5" xfId="20" applyFont="1" applyFill="1" applyBorder="1" applyAlignment="1">
      <alignment vertical="center" wrapText="1"/>
    </xf>
    <xf numFmtId="4" fontId="5" fillId="2" borderId="5" xfId="20" applyNumberFormat="1" applyFont="1" applyFill="1" applyBorder="1" applyAlignment="1">
      <alignment horizontal="right" vertical="center" wrapText="1"/>
    </xf>
    <xf numFmtId="165" fontId="5" fillId="2" borderId="5" xfId="17" applyNumberFormat="1" applyFont="1" applyFill="1" applyBorder="1" applyAlignment="1">
      <alignment horizontal="center" vertical="center" wrapText="1"/>
    </xf>
    <xf numFmtId="165" fontId="3" fillId="2" borderId="5" xfId="7" applyNumberFormat="1" applyFont="1" applyFill="1" applyBorder="1" applyAlignment="1">
      <alignment vertical="center"/>
    </xf>
    <xf numFmtId="4" fontId="3" fillId="2" borderId="5" xfId="2" applyNumberFormat="1" applyFill="1" applyBorder="1" applyAlignment="1">
      <alignment horizontal="center" vertical="center"/>
    </xf>
    <xf numFmtId="165" fontId="3" fillId="2" borderId="5" xfId="7" applyNumberFormat="1" applyFont="1" applyFill="1" applyBorder="1" applyAlignment="1">
      <alignment vertical="center" wrapText="1"/>
    </xf>
    <xf numFmtId="4" fontId="3" fillId="2" borderId="5" xfId="2" applyNumberFormat="1" applyFill="1" applyBorder="1" applyAlignment="1">
      <alignment horizontal="center" vertical="center" wrapText="1"/>
    </xf>
    <xf numFmtId="165" fontId="30" fillId="2" borderId="5" xfId="0" applyNumberFormat="1" applyFont="1" applyFill="1" applyBorder="1" applyAlignment="1">
      <alignment horizontal="right" vertical="center" wrapText="1"/>
    </xf>
    <xf numFmtId="165" fontId="8" fillId="2" borderId="0" xfId="0" applyNumberFormat="1" applyFont="1" applyFill="1" applyAlignment="1">
      <alignment vertical="center"/>
    </xf>
    <xf numFmtId="165" fontId="3" fillId="2" borderId="5" xfId="22" applyNumberFormat="1" applyFill="1" applyBorder="1" applyAlignment="1">
      <alignment horizontal="center" vertical="center"/>
    </xf>
    <xf numFmtId="165" fontId="3" fillId="2" borderId="5" xfId="22" applyNumberForma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right" vertical="center"/>
    </xf>
    <xf numFmtId="4" fontId="3" fillId="7" borderId="5" xfId="0" applyNumberFormat="1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180" fontId="3" fillId="2" borderId="5" xfId="25" applyNumberFormat="1" applyFont="1" applyFill="1" applyBorder="1" applyAlignment="1">
      <alignment vertical="center"/>
    </xf>
    <xf numFmtId="169" fontId="3" fillId="2" borderId="5" xfId="25" applyFont="1" applyFill="1" applyBorder="1" applyAlignment="1">
      <alignment horizontal="center" vertical="center"/>
    </xf>
    <xf numFmtId="171" fontId="3" fillId="2" borderId="5" xfId="25" applyNumberFormat="1" applyFont="1" applyFill="1" applyBorder="1" applyAlignment="1">
      <alignment vertical="center"/>
    </xf>
    <xf numFmtId="10" fontId="3" fillId="2" borderId="5" xfId="0" applyNumberFormat="1" applyFont="1" applyFill="1" applyBorder="1" applyAlignment="1">
      <alignment horizontal="right" vertical="center" wrapText="1"/>
    </xf>
    <xf numFmtId="165" fontId="2" fillId="2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vertical="center" wrapText="1"/>
    </xf>
    <xf numFmtId="171" fontId="3" fillId="2" borderId="4" xfId="0" applyNumberFormat="1" applyFont="1" applyFill="1" applyBorder="1" applyAlignment="1">
      <alignment horizontal="right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4" fontId="3" fillId="2" borderId="4" xfId="1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center" vertical="center" wrapText="1"/>
    </xf>
    <xf numFmtId="4" fontId="3" fillId="6" borderId="12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10" fillId="2" borderId="12" xfId="4" applyNumberFormat="1" applyFont="1" applyFill="1" applyBorder="1" applyAlignment="1">
      <alignment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171" fontId="3" fillId="2" borderId="12" xfId="25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vertical="center"/>
    </xf>
    <xf numFmtId="4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right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181" fontId="31" fillId="0" borderId="0" xfId="1" applyNumberFormat="1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1" xfId="2" applyNumberForma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37" fontId="2" fillId="2" borderId="11" xfId="11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74" fontId="3" fillId="2" borderId="11" xfId="0" applyNumberFormat="1" applyFont="1" applyFill="1" applyBorder="1" applyAlignment="1">
      <alignment horizontal="center" vertical="center" wrapText="1"/>
    </xf>
    <xf numFmtId="1" fontId="14" fillId="2" borderId="11" xfId="10" applyNumberFormat="1" applyFont="1" applyFill="1" applyBorder="1" applyAlignment="1">
      <alignment horizontal="center" vertical="center" wrapText="1"/>
    </xf>
    <xf numFmtId="164" fontId="10" fillId="2" borderId="11" xfId="1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77" fontId="14" fillId="2" borderId="11" xfId="1" applyNumberFormat="1" applyFont="1" applyFill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11" xfId="1" applyNumberFormat="1" applyFont="1" applyFill="1" applyBorder="1" applyAlignment="1">
      <alignment horizontal="center" vertical="center"/>
    </xf>
    <xf numFmtId="1" fontId="2" fillId="2" borderId="11" xfId="10" applyNumberFormat="1" applyFont="1" applyFill="1" applyBorder="1" applyAlignment="1">
      <alignment horizontal="center" vertical="center" wrapText="1"/>
    </xf>
    <xf numFmtId="164" fontId="2" fillId="2" borderId="11" xfId="10" applyNumberFormat="1" applyFont="1" applyFill="1" applyBorder="1" applyAlignment="1">
      <alignment horizontal="center" vertical="center" wrapText="1"/>
    </xf>
    <xf numFmtId="164" fontId="14" fillId="2" borderId="11" xfId="10" applyNumberFormat="1" applyFont="1" applyFill="1" applyBorder="1" applyAlignment="1">
      <alignment horizontal="center" vertical="center" wrapText="1"/>
    </xf>
    <xf numFmtId="1" fontId="17" fillId="2" borderId="11" xfId="10" applyNumberFormat="1" applyFont="1" applyFill="1" applyBorder="1" applyAlignment="1">
      <alignment horizontal="center" vertical="center" wrapText="1"/>
    </xf>
    <xf numFmtId="177" fontId="2" fillId="2" borderId="11" xfId="1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72" fontId="5" fillId="2" borderId="11" xfId="19" applyNumberFormat="1" applyFont="1" applyFill="1" applyBorder="1" applyAlignment="1">
      <alignment horizontal="center" vertical="center" wrapText="1"/>
    </xf>
    <xf numFmtId="4" fontId="5" fillId="2" borderId="11" xfId="19" applyNumberFormat="1" applyFont="1" applyFill="1" applyBorder="1" applyAlignment="1">
      <alignment horizontal="center" vertical="center" wrapText="1"/>
    </xf>
    <xf numFmtId="164" fontId="3" fillId="2" borderId="11" xfId="22" applyNumberFormat="1" applyFill="1" applyBorder="1" applyAlignment="1">
      <alignment horizontal="center" vertical="center"/>
    </xf>
    <xf numFmtId="164" fontId="2" fillId="2" borderId="4" xfId="1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2" fontId="10" fillId="5" borderId="11" xfId="10" applyNumberFormat="1" applyFont="1" applyFill="1" applyBorder="1" applyAlignment="1">
      <alignment horizontal="center" vertical="center" wrapText="1"/>
    </xf>
    <xf numFmtId="165" fontId="30" fillId="5" borderId="5" xfId="0" applyNumberFormat="1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165" fontId="30" fillId="5" borderId="5" xfId="0" applyNumberFormat="1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right" vertical="center"/>
    </xf>
    <xf numFmtId="43" fontId="3" fillId="2" borderId="6" xfId="0" applyNumberFormat="1" applyFont="1" applyFill="1" applyBorder="1" applyAlignment="1">
      <alignment horizontal="right" vertical="center" wrapText="1"/>
    </xf>
    <xf numFmtId="4" fontId="10" fillId="2" borderId="14" xfId="4" applyNumberFormat="1" applyFont="1" applyFill="1" applyBorder="1" applyAlignment="1">
      <alignment vertical="center" wrapText="1"/>
    </xf>
    <xf numFmtId="1" fontId="3" fillId="7" borderId="7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165" fontId="3" fillId="7" borderId="8" xfId="12" applyNumberFormat="1" applyFont="1" applyFill="1" applyBorder="1" applyAlignment="1">
      <alignment vertical="center"/>
    </xf>
    <xf numFmtId="165" fontId="3" fillId="7" borderId="8" xfId="13" applyNumberFormat="1" applyFill="1" applyBorder="1" applyAlignment="1">
      <alignment horizontal="center" vertical="center"/>
    </xf>
    <xf numFmtId="4" fontId="3" fillId="7" borderId="8" xfId="0" applyNumberFormat="1" applyFont="1" applyFill="1" applyBorder="1" applyAlignment="1">
      <alignment vertical="center"/>
    </xf>
    <xf numFmtId="4" fontId="3" fillId="7" borderId="9" xfId="0" applyNumberFormat="1" applyFont="1" applyFill="1" applyBorder="1" applyAlignment="1">
      <alignment vertical="center"/>
    </xf>
    <xf numFmtId="1" fontId="3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justify" vertical="center"/>
    </xf>
    <xf numFmtId="165" fontId="3" fillId="2" borderId="21" xfId="12" applyNumberFormat="1" applyFont="1" applyFill="1" applyBorder="1" applyAlignment="1">
      <alignment vertical="center"/>
    </xf>
    <xf numFmtId="165" fontId="3" fillId="2" borderId="21" xfId="13" applyNumberForma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vertical="center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39" fontId="3" fillId="2" borderId="10" xfId="14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10" xfId="14" applyNumberFormat="1" applyFont="1" applyFill="1" applyBorder="1" applyAlignment="1">
      <alignment vertical="center"/>
    </xf>
    <xf numFmtId="4" fontId="10" fillId="2" borderId="16" xfId="4" applyNumberFormat="1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/>
    </xf>
    <xf numFmtId="4" fontId="3" fillId="6" borderId="8" xfId="0" applyNumberFormat="1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center" vertical="center"/>
    </xf>
    <xf numFmtId="43" fontId="3" fillId="6" borderId="8" xfId="0" applyNumberFormat="1" applyFont="1" applyFill="1" applyBorder="1" applyAlignment="1">
      <alignment horizontal="right" vertical="center" wrapText="1"/>
    </xf>
    <xf numFmtId="43" fontId="3" fillId="6" borderId="9" xfId="0" applyNumberFormat="1" applyFont="1" applyFill="1" applyBorder="1" applyAlignment="1">
      <alignment horizontal="right" vertical="center" wrapText="1"/>
    </xf>
    <xf numFmtId="1" fontId="2" fillId="2" borderId="15" xfId="2" applyNumberFormat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horizontal="right" vertical="center" wrapText="1"/>
    </xf>
    <xf numFmtId="165" fontId="10" fillId="2" borderId="10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 applyProtection="1">
      <alignment vertical="center" wrapText="1"/>
      <protection locked="0"/>
    </xf>
    <xf numFmtId="1" fontId="3" fillId="7" borderId="22" xfId="0" applyNumberFormat="1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/>
    </xf>
    <xf numFmtId="165" fontId="3" fillId="7" borderId="23" xfId="12" applyNumberFormat="1" applyFont="1" applyFill="1" applyBorder="1" applyAlignment="1">
      <alignment vertical="center"/>
    </xf>
    <xf numFmtId="165" fontId="3" fillId="7" borderId="23" xfId="13" applyNumberFormat="1" applyFill="1" applyBorder="1" applyAlignment="1">
      <alignment horizontal="center" vertical="center"/>
    </xf>
    <xf numFmtId="4" fontId="3" fillId="7" borderId="23" xfId="0" applyNumberFormat="1" applyFont="1" applyFill="1" applyBorder="1" applyAlignment="1">
      <alignment vertical="center"/>
    </xf>
    <xf numFmtId="4" fontId="3" fillId="7" borderId="24" xfId="0" applyNumberFormat="1" applyFont="1" applyFill="1" applyBorder="1" applyAlignment="1">
      <alignment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left" vertical="center"/>
    </xf>
    <xf numFmtId="0" fontId="17" fillId="6" borderId="26" xfId="0" applyFont="1" applyFill="1" applyBorder="1" applyAlignment="1">
      <alignment vertical="center"/>
    </xf>
    <xf numFmtId="0" fontId="17" fillId="6" borderId="27" xfId="0" applyFont="1" applyFill="1" applyBorder="1" applyAlignment="1">
      <alignment vertical="center"/>
    </xf>
    <xf numFmtId="1" fontId="3" fillId="7" borderId="13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/>
    </xf>
    <xf numFmtId="165" fontId="3" fillId="7" borderId="6" xfId="12" applyNumberFormat="1" applyFont="1" applyFill="1" applyBorder="1" applyAlignment="1">
      <alignment vertical="center"/>
    </xf>
    <xf numFmtId="165" fontId="3" fillId="7" borderId="6" xfId="13" applyNumberForma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vertical="center"/>
    </xf>
    <xf numFmtId="2" fontId="10" fillId="2" borderId="13" xfId="1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3" fillId="2" borderId="6" xfId="1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4" fontId="3" fillId="5" borderId="24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justify" vertical="center" wrapText="1"/>
    </xf>
    <xf numFmtId="39" fontId="3" fillId="2" borderId="6" xfId="1" applyNumberFormat="1" applyFont="1" applyFill="1" applyBorder="1" applyAlignment="1">
      <alignment horizontal="right" vertical="center" wrapText="1"/>
    </xf>
    <xf numFmtId="39" fontId="3" fillId="2" borderId="10" xfId="1" applyNumberFormat="1" applyFont="1" applyFill="1" applyBorder="1" applyAlignment="1">
      <alignment horizontal="right" vertical="center"/>
    </xf>
    <xf numFmtId="165" fontId="3" fillId="2" borderId="10" xfId="22" applyNumberFormat="1" applyFill="1" applyBorder="1" applyAlignment="1">
      <alignment horizontal="center" vertical="center"/>
    </xf>
    <xf numFmtId="165" fontId="3" fillId="2" borderId="10" xfId="22" applyNumberForma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4" fontId="3" fillId="8" borderId="8" xfId="0" applyNumberFormat="1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4" fontId="3" fillId="8" borderId="9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/>
    </xf>
    <xf numFmtId="43" fontId="3" fillId="2" borderId="21" xfId="24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165" fontId="14" fillId="8" borderId="27" xfId="0" applyNumberFormat="1" applyFont="1" applyFill="1" applyBorder="1" applyAlignment="1">
      <alignment vertical="center"/>
    </xf>
    <xf numFmtId="4" fontId="3" fillId="2" borderId="28" xfId="0" applyNumberFormat="1" applyFont="1" applyFill="1" applyBorder="1" applyAlignment="1">
      <alignment vertical="center"/>
    </xf>
    <xf numFmtId="4" fontId="3" fillId="7" borderId="14" xfId="0" applyNumberFormat="1" applyFont="1" applyFill="1" applyBorder="1" applyAlignment="1">
      <alignment vertical="center"/>
    </xf>
    <xf numFmtId="4" fontId="14" fillId="5" borderId="12" xfId="0" applyNumberFormat="1" applyFont="1" applyFill="1" applyBorder="1" applyAlignment="1">
      <alignment vertical="center"/>
    </xf>
    <xf numFmtId="165" fontId="30" fillId="5" borderId="12" xfId="0" applyNumberFormat="1" applyFont="1" applyFill="1" applyBorder="1" applyAlignment="1">
      <alignment horizontal="right" vertical="center"/>
    </xf>
    <xf numFmtId="43" fontId="3" fillId="2" borderId="28" xfId="24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64" fontId="2" fillId="5" borderId="11" xfId="22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 wrapText="1"/>
    </xf>
    <xf numFmtId="10" fontId="2" fillId="5" borderId="5" xfId="26" applyNumberFormat="1" applyFont="1" applyFill="1" applyBorder="1" applyAlignment="1">
      <alignment horizontal="right" vertical="center"/>
    </xf>
    <xf numFmtId="165" fontId="2" fillId="5" borderId="5" xfId="22" applyNumberFormat="1" applyFont="1" applyFill="1" applyBorder="1" applyAlignment="1">
      <alignment horizontal="center" vertical="center"/>
    </xf>
    <xf numFmtId="165" fontId="2" fillId="5" borderId="5" xfId="22" applyNumberFormat="1" applyFont="1" applyFill="1" applyBorder="1" applyAlignment="1">
      <alignment vertical="center"/>
    </xf>
    <xf numFmtId="171" fontId="2" fillId="5" borderId="12" xfId="25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horizontal="center" vertical="center"/>
    </xf>
    <xf numFmtId="4" fontId="2" fillId="5" borderId="8" xfId="0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right" vertical="center" wrapText="1"/>
    </xf>
    <xf numFmtId="4" fontId="3" fillId="2" borderId="23" xfId="0" applyNumberFormat="1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center" wrapText="1"/>
    </xf>
  </cellXfs>
  <cellStyles count="28">
    <cellStyle name="Millares" xfId="1" builtinId="3"/>
    <cellStyle name="Millares 10" xfId="4"/>
    <cellStyle name="Millares 10 2" xfId="6"/>
    <cellStyle name="Millares 2 2 2 2 2" xfId="24"/>
    <cellStyle name="Millares 2 2 2 3" xfId="23"/>
    <cellStyle name="Millares 2 2 2 4" xfId="25"/>
    <cellStyle name="Millares 2 4 5" xfId="3"/>
    <cellStyle name="Millares 3 2 2" xfId="12"/>
    <cellStyle name="Millares 3 2 3 3" xfId="18"/>
    <cellStyle name="Millares 3 3 2" xfId="14"/>
    <cellStyle name="Millares 3 3 7" xfId="7"/>
    <cellStyle name="Millares 4" xfId="21"/>
    <cellStyle name="Millares 4 2 2" xfId="8"/>
    <cellStyle name="Millares 5 3" xfId="10"/>
    <cellStyle name="Normal" xfId="0" builtinId="0"/>
    <cellStyle name="Normal 10 2 2" xfId="2"/>
    <cellStyle name="Normal 14" xfId="20"/>
    <cellStyle name="Normal 17" xfId="13"/>
    <cellStyle name="Normal 2 10" xfId="11"/>
    <cellStyle name="Normal 2 2 2" xfId="17"/>
    <cellStyle name="Normal 2 3 2 2" xfId="27"/>
    <cellStyle name="Normal 5" xfId="9"/>
    <cellStyle name="Normal 6" xfId="15"/>
    <cellStyle name="Normal_502-01 alcantarillado sanitario academia de entrenamiento policial de hatilloparte b" xfId="22"/>
    <cellStyle name="Normal_Copia de Analisis PARA PRESUPUESTO OBRAS PUBLICA df enero 2004" xfId="16"/>
    <cellStyle name="Normal_Hoja1" xfId="5"/>
    <cellStyle name="Normal_Presupuesto" xfId="19"/>
    <cellStyle name="Porcentaje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</xdr:colOff>
      <xdr:row>0</xdr:row>
      <xdr:rowOff>47625</xdr:rowOff>
    </xdr:from>
    <xdr:to>
      <xdr:col>0</xdr:col>
      <xdr:colOff>571500</xdr:colOff>
      <xdr:row>2</xdr:row>
      <xdr:rowOff>105751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" y="47625"/>
          <a:ext cx="538163" cy="534376"/>
        </a:xfrm>
        <a:prstGeom prst="rect">
          <a:avLst/>
        </a:prstGeom>
      </xdr:spPr>
    </xdr:pic>
    <xdr:clientData/>
  </xdr:twoCellAnchor>
  <xdr:twoCellAnchor editAs="oneCell">
    <xdr:from>
      <xdr:col>0</xdr:col>
      <xdr:colOff>112553</xdr:colOff>
      <xdr:row>4</xdr:row>
      <xdr:rowOff>59413</xdr:rowOff>
    </xdr:from>
    <xdr:to>
      <xdr:col>0</xdr:col>
      <xdr:colOff>514350</xdr:colOff>
      <xdr:row>5</xdr:row>
      <xdr:rowOff>28576</xdr:rowOff>
    </xdr:to>
    <xdr:pic>
      <xdr:nvPicPr>
        <xdr:cNvPr id="3" name="Imagen 2" descr="http://www.google.fr/url?source=imglanding&amp;ct=img&amp;q=http://www.europe-haute-normandie.fr/useruploads/files/EuropeFlagCMYKcopie.jpg&amp;sa=X&amp;ved=0CAkQ8wdqFQoTCOPy26ejksYCFYFp2wod258ABw&amp;usg=AFQjCNGcnhMb3mGXVZKcgLwJ4qgHllgVRQ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3" y="1011913"/>
          <a:ext cx="401797" cy="321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</xdr:row>
      <xdr:rowOff>74803</xdr:rowOff>
    </xdr:from>
    <xdr:to>
      <xdr:col>0</xdr:col>
      <xdr:colOff>495301</xdr:colOff>
      <xdr:row>4</xdr:row>
      <xdr:rowOff>28575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51053"/>
          <a:ext cx="495300" cy="4300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395"/>
  <sheetViews>
    <sheetView showZeros="0" tabSelected="1" topLeftCell="A379" zoomScale="124" zoomScaleNormal="124" workbookViewId="0">
      <selection activeCell="E281" sqref="E281:E378"/>
    </sheetView>
  </sheetViews>
  <sheetFormatPr baseColWidth="10" defaultColWidth="11.42578125" defaultRowHeight="12.75" x14ac:dyDescent="0.25"/>
  <cols>
    <col min="1" max="1" width="9" style="20" customWidth="1"/>
    <col min="2" max="2" width="67.140625" style="10" customWidth="1"/>
    <col min="3" max="3" width="10" style="29" customWidth="1"/>
    <col min="4" max="4" width="7" style="10" customWidth="1"/>
    <col min="5" max="5" width="14.42578125" style="29" customWidth="1"/>
    <col min="6" max="6" width="15.7109375" style="29" customWidth="1"/>
    <col min="7" max="7" width="14.7109375" style="33" customWidth="1"/>
    <col min="8" max="8" width="14.85546875" style="10" bestFit="1" customWidth="1"/>
    <col min="9" max="9" width="13" style="10" bestFit="1" customWidth="1"/>
    <col min="10" max="10" width="16.7109375" style="10" customWidth="1"/>
    <col min="11" max="11" width="11.42578125" style="10"/>
    <col min="12" max="12" width="12.42578125" style="10" customWidth="1"/>
    <col min="13" max="16384" width="11.42578125" style="10"/>
  </cols>
  <sheetData>
    <row r="1" spans="1:8" s="3" customFormat="1" ht="18.75" x14ac:dyDescent="0.25">
      <c r="A1" s="285" t="s">
        <v>355</v>
      </c>
      <c r="B1" s="285"/>
      <c r="C1" s="285"/>
      <c r="D1" s="285"/>
      <c r="E1" s="285"/>
      <c r="F1" s="285"/>
      <c r="G1" s="4"/>
      <c r="H1" s="4"/>
    </row>
    <row r="2" spans="1:8" s="3" customFormat="1" ht="18.75" x14ac:dyDescent="0.25">
      <c r="A2" s="285" t="s">
        <v>356</v>
      </c>
      <c r="B2" s="285"/>
      <c r="C2" s="285"/>
      <c r="D2" s="285"/>
      <c r="E2" s="285"/>
      <c r="F2" s="285"/>
      <c r="G2" s="4"/>
      <c r="H2" s="4"/>
    </row>
    <row r="3" spans="1:8" s="3" customFormat="1" ht="18.75" x14ac:dyDescent="0.25">
      <c r="A3" s="285" t="s">
        <v>357</v>
      </c>
      <c r="B3" s="285"/>
      <c r="C3" s="285"/>
      <c r="D3" s="285"/>
      <c r="E3" s="285"/>
      <c r="F3" s="285"/>
      <c r="G3" s="4"/>
      <c r="H3" s="4"/>
    </row>
    <row r="4" spans="1:8" s="3" customFormat="1" ht="18.75" x14ac:dyDescent="0.25">
      <c r="A4" s="244"/>
      <c r="B4" s="2"/>
      <c r="C4" s="1"/>
      <c r="D4" s="1"/>
      <c r="E4" s="1"/>
      <c r="F4" s="1"/>
      <c r="G4" s="1"/>
      <c r="H4" s="1"/>
    </row>
    <row r="5" spans="1:8" s="3" customFormat="1" ht="27.75" customHeight="1" x14ac:dyDescent="0.25">
      <c r="A5" s="285" t="s">
        <v>358</v>
      </c>
      <c r="B5" s="285"/>
      <c r="C5" s="285"/>
      <c r="D5" s="285"/>
      <c r="E5" s="285"/>
      <c r="F5" s="285"/>
      <c r="G5" s="4"/>
      <c r="H5" s="4"/>
    </row>
    <row r="6" spans="1:8" s="3" customFormat="1" ht="41.25" customHeight="1" x14ac:dyDescent="0.25">
      <c r="A6" s="286" t="s">
        <v>369</v>
      </c>
      <c r="B6" s="286"/>
      <c r="C6" s="286"/>
      <c r="D6" s="286"/>
      <c r="E6" s="286"/>
      <c r="F6" s="286"/>
      <c r="G6" s="4"/>
      <c r="H6" s="4"/>
    </row>
    <row r="7" spans="1:8" s="24" customFormat="1" ht="6" customHeight="1" x14ac:dyDescent="0.25">
      <c r="A7" s="9"/>
      <c r="B7" s="9"/>
      <c r="C7" s="21"/>
      <c r="D7" s="9"/>
      <c r="E7" s="22"/>
      <c r="F7" s="21"/>
      <c r="G7" s="23"/>
    </row>
    <row r="8" spans="1:8" s="28" customFormat="1" ht="12.75" customHeight="1" thickBot="1" x14ac:dyDescent="0.3">
      <c r="A8" s="281" t="s">
        <v>359</v>
      </c>
      <c r="B8" s="25"/>
      <c r="C8" s="26"/>
      <c r="D8" s="24"/>
      <c r="E8" s="26"/>
      <c r="F8" s="24"/>
      <c r="G8" s="27"/>
    </row>
    <row r="9" spans="1:8" s="28" customFormat="1" ht="16.5" customHeight="1" thickBot="1" x14ac:dyDescent="0.3">
      <c r="A9" s="282" t="s">
        <v>0</v>
      </c>
      <c r="B9" s="24"/>
      <c r="C9" s="21"/>
      <c r="D9" s="287" t="s">
        <v>368</v>
      </c>
      <c r="E9" s="288"/>
      <c r="F9" s="289"/>
      <c r="G9" s="27"/>
    </row>
    <row r="10" spans="1:8" s="28" customFormat="1" ht="10.5" customHeight="1" thickBot="1" x14ac:dyDescent="0.3">
      <c r="A10" s="20"/>
      <c r="B10" s="24"/>
      <c r="C10" s="21"/>
      <c r="D10" s="10"/>
      <c r="E10" s="29"/>
      <c r="F10" s="29"/>
      <c r="G10" s="27"/>
    </row>
    <row r="11" spans="1:8" s="237" customFormat="1" ht="21" customHeight="1" thickBot="1" x14ac:dyDescent="0.3">
      <c r="A11" s="241" t="s">
        <v>1</v>
      </c>
      <c r="B11" s="242" t="s">
        <v>2</v>
      </c>
      <c r="C11" s="242" t="s">
        <v>3</v>
      </c>
      <c r="D11" s="242" t="s">
        <v>4</v>
      </c>
      <c r="E11" s="242" t="s">
        <v>5</v>
      </c>
      <c r="F11" s="243" t="s">
        <v>6</v>
      </c>
      <c r="G11" s="236"/>
    </row>
    <row r="12" spans="1:8" ht="6.75" customHeight="1" x14ac:dyDescent="0.25">
      <c r="A12" s="397"/>
      <c r="B12" s="398"/>
      <c r="C12" s="399"/>
      <c r="D12" s="400"/>
      <c r="E12" s="399"/>
      <c r="F12" s="401"/>
    </row>
    <row r="13" spans="1:8" x14ac:dyDescent="0.25">
      <c r="A13" s="226" t="s">
        <v>7</v>
      </c>
      <c r="B13" s="34" t="s">
        <v>8</v>
      </c>
      <c r="C13" s="35"/>
      <c r="D13" s="36"/>
      <c r="E13" s="35"/>
      <c r="F13" s="227"/>
    </row>
    <row r="14" spans="1:8" ht="3.75" customHeight="1" x14ac:dyDescent="0.25">
      <c r="A14" s="245"/>
      <c r="B14" s="30"/>
      <c r="C14" s="31"/>
      <c r="D14" s="32"/>
      <c r="E14" s="31"/>
      <c r="F14" s="225"/>
    </row>
    <row r="15" spans="1:8" ht="12.75" customHeight="1" x14ac:dyDescent="0.25">
      <c r="A15" s="226" t="s">
        <v>9</v>
      </c>
      <c r="B15" s="34" t="s">
        <v>10</v>
      </c>
      <c r="C15" s="35"/>
      <c r="D15" s="36"/>
      <c r="E15" s="35"/>
      <c r="F15" s="227"/>
    </row>
    <row r="16" spans="1:8" ht="12.75" customHeight="1" x14ac:dyDescent="0.25">
      <c r="A16" s="228">
        <v>1</v>
      </c>
      <c r="B16" s="38" t="s">
        <v>11</v>
      </c>
      <c r="C16" s="31"/>
      <c r="D16" s="32"/>
      <c r="E16" s="31"/>
      <c r="F16" s="229">
        <f t="shared" ref="F16:F27" si="0">ROUND((+C16*E16),2)</f>
        <v>0</v>
      </c>
    </row>
    <row r="17" spans="1:12" ht="12.75" customHeight="1" x14ac:dyDescent="0.25">
      <c r="A17" s="246">
        <f>+A16+0.1</f>
        <v>1.1000000000000001</v>
      </c>
      <c r="B17" s="39" t="s">
        <v>12</v>
      </c>
      <c r="C17" s="40">
        <v>115.62</v>
      </c>
      <c r="D17" s="41" t="s">
        <v>13</v>
      </c>
      <c r="E17" s="31"/>
      <c r="F17" s="229">
        <f>ROUND((+C17*E17),2)</f>
        <v>0</v>
      </c>
    </row>
    <row r="18" spans="1:12" ht="12.75" customHeight="1" x14ac:dyDescent="0.25">
      <c r="A18" s="246">
        <f t="shared" ref="A18:A19" si="1">+A17+0.1</f>
        <v>1.2000000000000002</v>
      </c>
      <c r="B18" s="39" t="s">
        <v>14</v>
      </c>
      <c r="C18" s="40">
        <v>229.94</v>
      </c>
      <c r="D18" s="43" t="s">
        <v>15</v>
      </c>
      <c r="E18" s="31"/>
      <c r="F18" s="229">
        <f t="shared" ref="F18:F81" si="2">ROUND((+C18*E18),2)</f>
        <v>0</v>
      </c>
      <c r="I18" s="44"/>
    </row>
    <row r="19" spans="1:12" ht="12.75" customHeight="1" x14ac:dyDescent="0.25">
      <c r="A19" s="246">
        <f t="shared" si="1"/>
        <v>1.3000000000000003</v>
      </c>
      <c r="B19" s="39" t="s">
        <v>16</v>
      </c>
      <c r="C19" s="40">
        <v>75.900000000000006</v>
      </c>
      <c r="D19" s="43" t="s">
        <v>17</v>
      </c>
      <c r="E19" s="31"/>
      <c r="F19" s="229">
        <f t="shared" si="2"/>
        <v>0</v>
      </c>
      <c r="I19" s="44"/>
    </row>
    <row r="20" spans="1:12" ht="12.75" customHeight="1" x14ac:dyDescent="0.25">
      <c r="A20" s="247">
        <f>A17+1</f>
        <v>2.1</v>
      </c>
      <c r="B20" s="47" t="s">
        <v>18</v>
      </c>
      <c r="C20" s="48"/>
      <c r="D20" s="46"/>
      <c r="E20" s="49"/>
      <c r="F20" s="229">
        <f t="shared" si="2"/>
        <v>0</v>
      </c>
    </row>
    <row r="21" spans="1:12" ht="12.75" customHeight="1" x14ac:dyDescent="0.25">
      <c r="A21" s="246">
        <f>+A20+0.1</f>
        <v>2.2000000000000002</v>
      </c>
      <c r="B21" s="50" t="s">
        <v>19</v>
      </c>
      <c r="C21" s="48">
        <v>69.72</v>
      </c>
      <c r="D21" s="51" t="s">
        <v>20</v>
      </c>
      <c r="E21" s="49"/>
      <c r="F21" s="229">
        <f t="shared" si="2"/>
        <v>0</v>
      </c>
    </row>
    <row r="22" spans="1:12" ht="27" customHeight="1" x14ac:dyDescent="0.25">
      <c r="A22" s="246">
        <f t="shared" ref="A22:A23" si="3">+A21+0.1</f>
        <v>2.3000000000000003</v>
      </c>
      <c r="B22" s="52" t="s">
        <v>21</v>
      </c>
      <c r="C22" s="53">
        <v>46.42</v>
      </c>
      <c r="D22" s="51" t="s">
        <v>20</v>
      </c>
      <c r="E22" s="54"/>
      <c r="F22" s="229">
        <f t="shared" si="2"/>
        <v>0</v>
      </c>
      <c r="H22" s="56"/>
    </row>
    <row r="23" spans="1:12" ht="26.25" customHeight="1" x14ac:dyDescent="0.25">
      <c r="A23" s="246">
        <f t="shared" si="3"/>
        <v>2.4000000000000004</v>
      </c>
      <c r="B23" s="57" t="s">
        <v>22</v>
      </c>
      <c r="C23" s="58">
        <v>130.43</v>
      </c>
      <c r="D23" s="46" t="s">
        <v>20</v>
      </c>
      <c r="E23" s="49"/>
      <c r="F23" s="229">
        <f t="shared" si="2"/>
        <v>0</v>
      </c>
      <c r="H23" s="61"/>
    </row>
    <row r="24" spans="1:12" ht="12.75" customHeight="1" x14ac:dyDescent="0.25">
      <c r="A24" s="247">
        <f>A20+1</f>
        <v>3.1</v>
      </c>
      <c r="B24" s="65" t="s">
        <v>23</v>
      </c>
      <c r="C24" s="48"/>
      <c r="D24" s="46"/>
      <c r="E24" s="49"/>
      <c r="F24" s="229">
        <f t="shared" si="2"/>
        <v>0</v>
      </c>
    </row>
    <row r="25" spans="1:12" ht="12.75" customHeight="1" x14ac:dyDescent="0.25">
      <c r="A25" s="246">
        <f>+A24+0.1</f>
        <v>3.2</v>
      </c>
      <c r="B25" s="12" t="s">
        <v>24</v>
      </c>
      <c r="C25" s="58">
        <v>0.51</v>
      </c>
      <c r="D25" s="63" t="s">
        <v>20</v>
      </c>
      <c r="E25" s="54"/>
      <c r="F25" s="229">
        <f t="shared" si="2"/>
        <v>0</v>
      </c>
      <c r="H25" s="66"/>
      <c r="I25" s="67"/>
      <c r="L25" s="67"/>
    </row>
    <row r="26" spans="1:12" ht="12.75" customHeight="1" x14ac:dyDescent="0.25">
      <c r="A26" s="246">
        <f>+A25+0.1</f>
        <v>3.3000000000000003</v>
      </c>
      <c r="B26" s="50" t="s">
        <v>25</v>
      </c>
      <c r="C26" s="48">
        <v>17.34</v>
      </c>
      <c r="D26" s="63" t="s">
        <v>20</v>
      </c>
      <c r="E26" s="49"/>
      <c r="F26" s="229">
        <f t="shared" si="2"/>
        <v>0</v>
      </c>
      <c r="H26" s="66"/>
    </row>
    <row r="27" spans="1:12" ht="25.5" customHeight="1" x14ac:dyDescent="0.25">
      <c r="A27" s="248">
        <f t="shared" ref="A27:A33" si="4">A26+0.1</f>
        <v>3.4000000000000004</v>
      </c>
      <c r="B27" s="45" t="s">
        <v>26</v>
      </c>
      <c r="C27" s="68">
        <v>3.07</v>
      </c>
      <c r="D27" s="63" t="s">
        <v>20</v>
      </c>
      <c r="E27" s="49"/>
      <c r="F27" s="229">
        <f t="shared" si="2"/>
        <v>0</v>
      </c>
      <c r="H27" s="66"/>
      <c r="I27" s="66"/>
    </row>
    <row r="28" spans="1:12" ht="12.75" customHeight="1" x14ac:dyDescent="0.25">
      <c r="A28" s="248">
        <f t="shared" si="4"/>
        <v>3.5000000000000004</v>
      </c>
      <c r="B28" s="50" t="s">
        <v>27</v>
      </c>
      <c r="C28" s="48">
        <v>4.3499999999999996</v>
      </c>
      <c r="D28" s="63" t="s">
        <v>20</v>
      </c>
      <c r="E28" s="49"/>
      <c r="F28" s="229">
        <f t="shared" si="2"/>
        <v>0</v>
      </c>
      <c r="H28" s="66"/>
    </row>
    <row r="29" spans="1:12" ht="12.75" customHeight="1" x14ac:dyDescent="0.25">
      <c r="A29" s="248">
        <f t="shared" si="4"/>
        <v>3.6000000000000005</v>
      </c>
      <c r="B29" s="50" t="s">
        <v>28</v>
      </c>
      <c r="C29" s="48">
        <v>0.79</v>
      </c>
      <c r="D29" s="63" t="s">
        <v>20</v>
      </c>
      <c r="E29" s="49"/>
      <c r="F29" s="229">
        <f t="shared" si="2"/>
        <v>0</v>
      </c>
      <c r="H29" s="69"/>
    </row>
    <row r="30" spans="1:12" ht="12.75" customHeight="1" x14ac:dyDescent="0.25">
      <c r="A30" s="248">
        <f t="shared" si="4"/>
        <v>3.7000000000000006</v>
      </c>
      <c r="B30" s="12" t="s">
        <v>29</v>
      </c>
      <c r="C30" s="58">
        <v>3.72</v>
      </c>
      <c r="D30" s="63" t="s">
        <v>20</v>
      </c>
      <c r="E30" s="54"/>
      <c r="F30" s="229">
        <f t="shared" si="2"/>
        <v>0</v>
      </c>
      <c r="H30" s="66"/>
    </row>
    <row r="31" spans="1:12" ht="12.75" customHeight="1" x14ac:dyDescent="0.25">
      <c r="A31" s="248">
        <f t="shared" si="4"/>
        <v>3.8000000000000007</v>
      </c>
      <c r="B31" s="12" t="s">
        <v>30</v>
      </c>
      <c r="C31" s="58">
        <v>3.85</v>
      </c>
      <c r="D31" s="63" t="s">
        <v>20</v>
      </c>
      <c r="E31" s="54"/>
      <c r="F31" s="229">
        <f t="shared" si="2"/>
        <v>0</v>
      </c>
      <c r="H31" s="66"/>
    </row>
    <row r="32" spans="1:12" ht="12.75" customHeight="1" x14ac:dyDescent="0.25">
      <c r="A32" s="248">
        <f t="shared" si="4"/>
        <v>3.9000000000000008</v>
      </c>
      <c r="B32" s="12" t="s">
        <v>31</v>
      </c>
      <c r="C32" s="58">
        <v>3.72</v>
      </c>
      <c r="D32" s="63" t="s">
        <v>20</v>
      </c>
      <c r="E32" s="54"/>
      <c r="F32" s="229">
        <f t="shared" si="2"/>
        <v>0</v>
      </c>
      <c r="H32" s="66"/>
      <c r="I32" s="67"/>
      <c r="L32" s="67"/>
    </row>
    <row r="33" spans="1:41" ht="12.75" customHeight="1" x14ac:dyDescent="0.25">
      <c r="A33" s="248">
        <f t="shared" si="4"/>
        <v>4.0000000000000009</v>
      </c>
      <c r="B33" s="12" t="s">
        <v>32</v>
      </c>
      <c r="C33" s="58">
        <v>0.14000000000000001</v>
      </c>
      <c r="D33" s="63" t="s">
        <v>20</v>
      </c>
      <c r="E33" s="54"/>
      <c r="F33" s="229">
        <f t="shared" si="2"/>
        <v>0</v>
      </c>
      <c r="H33" s="66"/>
      <c r="I33" s="67"/>
      <c r="L33" s="67"/>
    </row>
    <row r="34" spans="1:41" ht="12.75" customHeight="1" x14ac:dyDescent="0.25">
      <c r="A34" s="249">
        <v>3.1</v>
      </c>
      <c r="B34" s="12" t="s">
        <v>33</v>
      </c>
      <c r="C34" s="58">
        <v>5.73</v>
      </c>
      <c r="D34" s="46" t="s">
        <v>20</v>
      </c>
      <c r="E34" s="49"/>
      <c r="F34" s="229">
        <f t="shared" si="2"/>
        <v>0</v>
      </c>
      <c r="H34" s="66"/>
      <c r="I34" s="67"/>
      <c r="L34" s="67"/>
    </row>
    <row r="35" spans="1:41" s="24" customFormat="1" ht="25.5" customHeight="1" x14ac:dyDescent="0.25">
      <c r="A35" s="250">
        <f>+A24+1</f>
        <v>4.0999999999999996</v>
      </c>
      <c r="B35" s="38" t="s">
        <v>34</v>
      </c>
      <c r="C35" s="58"/>
      <c r="D35" s="70"/>
      <c r="E35" s="54"/>
      <c r="F35" s="229">
        <f t="shared" si="2"/>
        <v>0</v>
      </c>
      <c r="G35" s="33"/>
      <c r="H35" s="71"/>
    </row>
    <row r="36" spans="1:41" s="24" customFormat="1" ht="25.5" customHeight="1" x14ac:dyDescent="0.25">
      <c r="A36" s="251">
        <f>+A35+0.1</f>
        <v>4.1999999999999993</v>
      </c>
      <c r="B36" s="57" t="s">
        <v>35</v>
      </c>
      <c r="C36" s="59">
        <v>19.73</v>
      </c>
      <c r="D36" s="43" t="s">
        <v>17</v>
      </c>
      <c r="E36" s="54"/>
      <c r="F36" s="229">
        <f t="shared" si="2"/>
        <v>0</v>
      </c>
      <c r="G36" s="33"/>
      <c r="H36" s="71"/>
      <c r="I36" s="71"/>
      <c r="J36" s="72"/>
    </row>
    <row r="37" spans="1:41" s="80" customFormat="1" ht="26.25" customHeight="1" x14ac:dyDescent="0.25">
      <c r="A37" s="250">
        <f>+A35+1</f>
        <v>5.0999999999999996</v>
      </c>
      <c r="B37" s="73" t="s">
        <v>36</v>
      </c>
      <c r="C37" s="74"/>
      <c r="D37" s="75"/>
      <c r="E37" s="76"/>
      <c r="F37" s="229">
        <f t="shared" si="2"/>
        <v>0</v>
      </c>
      <c r="G37" s="33"/>
      <c r="H37" s="77"/>
      <c r="I37" s="78"/>
      <c r="J37" s="79"/>
      <c r="K37" s="79"/>
      <c r="L37" s="78"/>
      <c r="M37" s="78"/>
      <c r="N37" s="78"/>
      <c r="O37" s="78"/>
      <c r="P37" s="78"/>
      <c r="Q37" s="78"/>
    </row>
    <row r="38" spans="1:41" s="86" customFormat="1" ht="14.25" customHeight="1" x14ac:dyDescent="0.25">
      <c r="A38" s="251">
        <v>5.0999999999999996</v>
      </c>
      <c r="B38" s="81" t="s">
        <v>37</v>
      </c>
      <c r="C38" s="82">
        <f>798.49-431.98</f>
        <v>366.51</v>
      </c>
      <c r="D38" s="43" t="s">
        <v>17</v>
      </c>
      <c r="E38" s="82"/>
      <c r="F38" s="229">
        <f t="shared" si="2"/>
        <v>0</v>
      </c>
      <c r="G38" s="33"/>
      <c r="H38" s="83"/>
      <c r="I38" s="55"/>
      <c r="J38" s="84"/>
      <c r="K38" s="85"/>
      <c r="L38" s="55"/>
      <c r="M38" s="55"/>
      <c r="N38" s="55"/>
      <c r="O38" s="55"/>
      <c r="P38" s="55"/>
      <c r="Q38" s="55"/>
    </row>
    <row r="39" spans="1:41" ht="14.25" customHeight="1" x14ac:dyDescent="0.25">
      <c r="A39" s="247">
        <f>+A37+1</f>
        <v>6.1</v>
      </c>
      <c r="B39" s="38" t="s">
        <v>38</v>
      </c>
      <c r="C39" s="90"/>
      <c r="D39" s="91"/>
      <c r="E39" s="92"/>
      <c r="F39" s="229">
        <f t="shared" si="2"/>
        <v>0</v>
      </c>
      <c r="H39" s="93"/>
      <c r="I39" s="93"/>
    </row>
    <row r="40" spans="1:41" ht="14.25" customHeight="1" x14ac:dyDescent="0.25">
      <c r="A40" s="251">
        <v>6.1</v>
      </c>
      <c r="B40" s="50" t="s">
        <v>39</v>
      </c>
      <c r="C40" s="90">
        <v>4</v>
      </c>
      <c r="D40" s="91" t="s">
        <v>40</v>
      </c>
      <c r="E40" s="92"/>
      <c r="F40" s="229">
        <f t="shared" si="2"/>
        <v>0</v>
      </c>
      <c r="H40" s="93"/>
      <c r="I40" s="93"/>
    </row>
    <row r="41" spans="1:41" s="95" customFormat="1" ht="12.75" customHeight="1" x14ac:dyDescent="0.25">
      <c r="A41" s="247">
        <f>+A39+1</f>
        <v>7.1</v>
      </c>
      <c r="B41" s="37" t="s">
        <v>41</v>
      </c>
      <c r="C41" s="82"/>
      <c r="D41" s="94"/>
      <c r="E41" s="82"/>
      <c r="F41" s="229">
        <f t="shared" si="2"/>
        <v>0</v>
      </c>
      <c r="G41" s="33"/>
      <c r="K41" s="96"/>
    </row>
    <row r="42" spans="1:41" s="97" customFormat="1" ht="12.75" customHeight="1" x14ac:dyDescent="0.25">
      <c r="A42" s="251">
        <v>7.1</v>
      </c>
      <c r="B42" s="50" t="s">
        <v>42</v>
      </c>
      <c r="C42" s="82">
        <v>46.25</v>
      </c>
      <c r="D42" s="43" t="s">
        <v>17</v>
      </c>
      <c r="E42" s="82"/>
      <c r="F42" s="229">
        <f t="shared" si="2"/>
        <v>0</v>
      </c>
      <c r="G42" s="33"/>
      <c r="K42" s="98"/>
    </row>
    <row r="43" spans="1:41" s="97" customFormat="1" ht="12.75" customHeight="1" x14ac:dyDescent="0.25">
      <c r="A43" s="251">
        <v>7.2</v>
      </c>
      <c r="B43" s="50" t="s">
        <v>43</v>
      </c>
      <c r="C43" s="82">
        <v>444.03</v>
      </c>
      <c r="D43" s="43" t="s">
        <v>17</v>
      </c>
      <c r="E43" s="82"/>
      <c r="F43" s="229">
        <f t="shared" si="2"/>
        <v>0</v>
      </c>
      <c r="G43" s="33"/>
    </row>
    <row r="44" spans="1:41" x14ac:dyDescent="0.25">
      <c r="A44" s="247">
        <f>A41+1</f>
        <v>8.1</v>
      </c>
      <c r="B44" s="13" t="s">
        <v>44</v>
      </c>
      <c r="C44" s="48"/>
      <c r="D44" s="46"/>
      <c r="E44" s="49"/>
      <c r="F44" s="229">
        <f t="shared" si="2"/>
        <v>0</v>
      </c>
      <c r="H44" s="87"/>
      <c r="I44" s="84"/>
      <c r="J44" s="84"/>
      <c r="K44" s="89"/>
      <c r="L44" s="33"/>
      <c r="M44" s="33"/>
      <c r="N44" s="33"/>
      <c r="O44" s="33"/>
      <c r="P44" s="33"/>
      <c r="Q44" s="84"/>
      <c r="R44" s="84"/>
      <c r="S44" s="89"/>
      <c r="T44" s="33"/>
      <c r="U44" s="33"/>
      <c r="V44" s="33"/>
      <c r="W44" s="84"/>
      <c r="X44" s="84"/>
      <c r="Y44" s="89"/>
      <c r="Z44" s="33"/>
      <c r="AA44" s="33"/>
      <c r="AB44" s="33"/>
      <c r="AC44" s="33"/>
      <c r="AH44" s="33"/>
      <c r="AI44" s="84"/>
      <c r="AJ44" s="84"/>
      <c r="AK44" s="89"/>
      <c r="AL44" s="33"/>
      <c r="AM44" s="33"/>
      <c r="AN44" s="33"/>
      <c r="AO44" s="33"/>
    </row>
    <row r="45" spans="1:41" s="100" customFormat="1" x14ac:dyDescent="0.25">
      <c r="A45" s="251">
        <f>+A44+0.1</f>
        <v>8.1999999999999993</v>
      </c>
      <c r="B45" s="99" t="s">
        <v>45</v>
      </c>
      <c r="C45" s="48">
        <v>164.11</v>
      </c>
      <c r="D45" s="51" t="s">
        <v>46</v>
      </c>
      <c r="E45" s="49"/>
      <c r="F45" s="229">
        <f t="shared" si="2"/>
        <v>0</v>
      </c>
      <c r="G45" s="33"/>
      <c r="H45" s="101"/>
      <c r="I45" s="102"/>
      <c r="J45" s="102"/>
      <c r="K45" s="89"/>
      <c r="L45" s="101"/>
      <c r="M45" s="101"/>
      <c r="N45" s="103"/>
      <c r="O45" s="104"/>
      <c r="P45" s="101"/>
      <c r="Q45" s="102"/>
      <c r="R45" s="102"/>
      <c r="S45" s="105"/>
      <c r="T45" s="101"/>
      <c r="U45" s="101"/>
      <c r="V45" s="101"/>
      <c r="W45" s="102"/>
      <c r="X45" s="102"/>
      <c r="Y45" s="105"/>
      <c r="Z45" s="101"/>
      <c r="AA45" s="101"/>
      <c r="AB45" s="101"/>
      <c r="AC45" s="101"/>
      <c r="AH45" s="101"/>
      <c r="AI45" s="102"/>
      <c r="AJ45" s="102"/>
      <c r="AK45" s="105"/>
      <c r="AL45" s="101"/>
      <c r="AM45" s="101"/>
      <c r="AN45" s="101"/>
      <c r="AO45" s="101"/>
    </row>
    <row r="46" spans="1:41" s="117" customFormat="1" x14ac:dyDescent="0.25">
      <c r="A46" s="251">
        <f t="shared" ref="A46:A51" si="5">+A45+0.1</f>
        <v>8.2999999999999989</v>
      </c>
      <c r="B46" s="45" t="s">
        <v>47</v>
      </c>
      <c r="C46" s="48">
        <v>622.54</v>
      </c>
      <c r="D46" s="51" t="s">
        <v>46</v>
      </c>
      <c r="E46" s="49"/>
      <c r="F46" s="229">
        <f t="shared" si="2"/>
        <v>0</v>
      </c>
      <c r="G46" s="33"/>
      <c r="H46" s="87"/>
      <c r="I46" s="84"/>
      <c r="J46" s="84"/>
      <c r="K46" s="106"/>
      <c r="L46" s="107"/>
      <c r="M46" s="33"/>
      <c r="N46" s="108"/>
      <c r="O46" s="107"/>
      <c r="P46" s="107"/>
      <c r="Q46" s="109"/>
      <c r="R46" s="110"/>
      <c r="S46" s="111"/>
      <c r="T46" s="33"/>
      <c r="U46" s="112"/>
      <c r="V46" s="84"/>
      <c r="W46" s="110"/>
      <c r="X46" s="110"/>
      <c r="Y46" s="111"/>
      <c r="Z46" s="113"/>
      <c r="AA46" s="112"/>
      <c r="AB46" s="112"/>
      <c r="AC46" s="113"/>
      <c r="AD46" s="114"/>
      <c r="AE46" s="115"/>
      <c r="AF46" s="115"/>
      <c r="AG46" s="116"/>
      <c r="AH46" s="84"/>
      <c r="AI46" s="110"/>
      <c r="AJ46" s="110"/>
      <c r="AK46" s="111"/>
      <c r="AL46" s="33"/>
      <c r="AM46" s="112"/>
      <c r="AN46" s="112"/>
      <c r="AO46" s="107"/>
    </row>
    <row r="47" spans="1:41" s="117" customFormat="1" x14ac:dyDescent="0.25">
      <c r="A47" s="251">
        <f t="shared" si="5"/>
        <v>8.3999999999999986</v>
      </c>
      <c r="B47" s="45" t="s">
        <v>48</v>
      </c>
      <c r="C47" s="48">
        <v>440.73</v>
      </c>
      <c r="D47" s="51" t="s">
        <v>46</v>
      </c>
      <c r="E47" s="49"/>
      <c r="F47" s="229">
        <f t="shared" si="2"/>
        <v>0</v>
      </c>
      <c r="G47" s="33"/>
      <c r="H47" s="103"/>
      <c r="I47" s="84"/>
      <c r="J47" s="84"/>
      <c r="K47" s="118"/>
      <c r="L47" s="33"/>
      <c r="M47" s="112"/>
      <c r="N47" s="108"/>
      <c r="O47" s="33"/>
      <c r="P47" s="33"/>
      <c r="Q47" s="88"/>
      <c r="R47" s="79"/>
      <c r="S47" s="84"/>
      <c r="T47" s="88"/>
      <c r="U47" s="115"/>
      <c r="V47" s="84"/>
      <c r="W47" s="84"/>
      <c r="X47" s="84"/>
      <c r="Y47" s="88"/>
      <c r="Z47" s="84"/>
      <c r="AA47" s="115"/>
      <c r="AB47" s="33"/>
      <c r="AC47" s="33"/>
      <c r="AH47" s="84"/>
      <c r="AI47" s="84"/>
      <c r="AJ47" s="84"/>
      <c r="AK47" s="88"/>
      <c r="AL47" s="84"/>
      <c r="AM47" s="115"/>
      <c r="AN47" s="33"/>
      <c r="AO47" s="33"/>
    </row>
    <row r="48" spans="1:41" x14ac:dyDescent="0.25">
      <c r="A48" s="251">
        <f t="shared" si="5"/>
        <v>8.4999999999999982</v>
      </c>
      <c r="B48" s="45" t="s">
        <v>49</v>
      </c>
      <c r="C48" s="48">
        <v>858</v>
      </c>
      <c r="D48" s="46" t="s">
        <v>13</v>
      </c>
      <c r="E48" s="49"/>
      <c r="F48" s="229">
        <f t="shared" si="2"/>
        <v>0</v>
      </c>
      <c r="H48" s="87"/>
      <c r="I48" s="33"/>
      <c r="J48" s="33"/>
      <c r="K48" s="103"/>
      <c r="L48" s="107"/>
      <c r="M48" s="107"/>
      <c r="N48" s="33"/>
      <c r="O48" s="33"/>
      <c r="P48" s="33"/>
      <c r="Q48" s="84"/>
      <c r="R48" s="79"/>
      <c r="S48" s="33"/>
      <c r="T48" s="33"/>
      <c r="U48" s="107"/>
      <c r="V48" s="33"/>
      <c r="W48" s="84"/>
      <c r="X48" s="79"/>
      <c r="Y48" s="33"/>
      <c r="Z48" s="33"/>
      <c r="AA48" s="107"/>
      <c r="AB48" s="33"/>
      <c r="AC48" s="33"/>
      <c r="AH48" s="33"/>
      <c r="AI48" s="84"/>
      <c r="AJ48" s="79"/>
      <c r="AK48" s="33"/>
      <c r="AL48" s="33"/>
      <c r="AM48" s="107"/>
      <c r="AN48" s="33"/>
      <c r="AO48" s="33"/>
    </row>
    <row r="49" spans="1:41" x14ac:dyDescent="0.25">
      <c r="A49" s="251">
        <f t="shared" si="5"/>
        <v>8.5999999999999979</v>
      </c>
      <c r="B49" s="12" t="s">
        <v>50</v>
      </c>
      <c r="C49" s="119">
        <v>440.73</v>
      </c>
      <c r="D49" s="32" t="s">
        <v>46</v>
      </c>
      <c r="E49" s="120"/>
      <c r="F49" s="229">
        <f t="shared" si="2"/>
        <v>0</v>
      </c>
      <c r="H49" s="87"/>
      <c r="I49" s="33"/>
      <c r="J49" s="33"/>
      <c r="K49" s="103"/>
      <c r="L49" s="107"/>
      <c r="M49" s="107"/>
      <c r="N49" s="33"/>
      <c r="O49" s="33"/>
      <c r="P49" s="33"/>
      <c r="Q49" s="84"/>
      <c r="R49" s="79"/>
      <c r="S49" s="33"/>
      <c r="T49" s="33"/>
      <c r="U49" s="107"/>
      <c r="V49" s="33"/>
      <c r="W49" s="84"/>
      <c r="X49" s="79"/>
      <c r="Y49" s="33"/>
      <c r="Z49" s="33"/>
      <c r="AA49" s="107"/>
      <c r="AB49" s="33"/>
      <c r="AC49" s="33"/>
      <c r="AH49" s="33"/>
      <c r="AI49" s="84"/>
      <c r="AJ49" s="79"/>
      <c r="AK49" s="33"/>
      <c r="AL49" s="33"/>
      <c r="AM49" s="107"/>
      <c r="AN49" s="33"/>
      <c r="AO49" s="33"/>
    </row>
    <row r="50" spans="1:41" x14ac:dyDescent="0.25">
      <c r="A50" s="251">
        <f t="shared" si="5"/>
        <v>8.6999999999999975</v>
      </c>
      <c r="B50" s="12" t="s">
        <v>51</v>
      </c>
      <c r="C50" s="119">
        <v>622.54</v>
      </c>
      <c r="D50" s="32" t="s">
        <v>46</v>
      </c>
      <c r="E50" s="120"/>
      <c r="F50" s="229">
        <f t="shared" si="2"/>
        <v>0</v>
      </c>
      <c r="H50" s="93"/>
      <c r="I50" s="93"/>
      <c r="K50" s="93"/>
    </row>
    <row r="51" spans="1:41" x14ac:dyDescent="0.25">
      <c r="A51" s="251">
        <f t="shared" si="5"/>
        <v>8.7999999999999972</v>
      </c>
      <c r="B51" s="12" t="s">
        <v>52</v>
      </c>
      <c r="C51" s="119">
        <v>1</v>
      </c>
      <c r="D51" s="32" t="s">
        <v>53</v>
      </c>
      <c r="E51" s="120"/>
      <c r="F51" s="229">
        <f t="shared" si="2"/>
        <v>0</v>
      </c>
      <c r="H51" s="93"/>
      <c r="I51" s="93"/>
      <c r="K51" s="93"/>
    </row>
    <row r="52" spans="1:41" x14ac:dyDescent="0.25">
      <c r="A52" s="252">
        <f>+A44+1</f>
        <v>9.1</v>
      </c>
      <c r="B52" s="38" t="s">
        <v>54</v>
      </c>
      <c r="C52" s="119"/>
      <c r="D52" s="122"/>
      <c r="E52" s="120"/>
      <c r="F52" s="229">
        <f t="shared" si="2"/>
        <v>0</v>
      </c>
      <c r="H52" s="93"/>
      <c r="I52" s="93"/>
      <c r="J52" s="123"/>
      <c r="K52" s="123"/>
    </row>
    <row r="53" spans="1:41" s="117" customFormat="1" x14ac:dyDescent="0.25">
      <c r="A53" s="251">
        <v>9.1</v>
      </c>
      <c r="B53" s="45" t="s">
        <v>55</v>
      </c>
      <c r="C53" s="48">
        <v>1</v>
      </c>
      <c r="D53" s="51" t="s">
        <v>4</v>
      </c>
      <c r="E53" s="49"/>
      <c r="F53" s="229">
        <f t="shared" si="2"/>
        <v>0</v>
      </c>
      <c r="G53" s="33"/>
      <c r="H53" s="87"/>
      <c r="I53" s="84"/>
      <c r="J53" s="84"/>
      <c r="K53" s="106"/>
      <c r="L53" s="107"/>
      <c r="M53" s="33"/>
      <c r="N53" s="108"/>
      <c r="O53" s="107"/>
      <c r="P53" s="107"/>
      <c r="Q53" s="109"/>
      <c r="R53" s="110"/>
      <c r="S53" s="111"/>
      <c r="T53" s="33"/>
      <c r="U53" s="112"/>
      <c r="V53" s="84"/>
      <c r="W53" s="110"/>
      <c r="X53" s="110"/>
      <c r="Y53" s="111"/>
      <c r="Z53" s="113"/>
      <c r="AA53" s="112"/>
      <c r="AB53" s="112"/>
      <c r="AC53" s="113"/>
      <c r="AD53" s="114"/>
      <c r="AE53" s="115"/>
      <c r="AF53" s="115"/>
      <c r="AG53" s="116"/>
      <c r="AH53" s="84"/>
      <c r="AI53" s="110"/>
      <c r="AJ53" s="110"/>
      <c r="AK53" s="111"/>
      <c r="AL53" s="33"/>
      <c r="AM53" s="112"/>
      <c r="AN53" s="112"/>
      <c r="AO53" s="107"/>
    </row>
    <row r="54" spans="1:41" ht="25.5" customHeight="1" x14ac:dyDescent="0.25">
      <c r="A54" s="251">
        <v>9.1999999999999993</v>
      </c>
      <c r="B54" s="50" t="s">
        <v>56</v>
      </c>
      <c r="C54" s="119">
        <v>5</v>
      </c>
      <c r="D54" s="122" t="s">
        <v>4</v>
      </c>
      <c r="E54" s="120"/>
      <c r="F54" s="229">
        <f t="shared" si="2"/>
        <v>0</v>
      </c>
      <c r="H54" s="93"/>
      <c r="I54" s="93"/>
    </row>
    <row r="55" spans="1:41" ht="25.5" customHeight="1" x14ac:dyDescent="0.25">
      <c r="A55" s="251">
        <v>9.3000000000000007</v>
      </c>
      <c r="B55" s="50" t="s">
        <v>57</v>
      </c>
      <c r="C55" s="119">
        <v>1</v>
      </c>
      <c r="D55" s="122" t="s">
        <v>4</v>
      </c>
      <c r="E55" s="120"/>
      <c r="F55" s="229">
        <f t="shared" si="2"/>
        <v>0</v>
      </c>
      <c r="H55" s="93"/>
      <c r="I55" s="93"/>
    </row>
    <row r="56" spans="1:41" x14ac:dyDescent="0.25">
      <c r="A56" s="252">
        <f>A52+1</f>
        <v>10.1</v>
      </c>
      <c r="B56" s="16" t="s">
        <v>58</v>
      </c>
      <c r="C56" s="119"/>
      <c r="D56" s="122"/>
      <c r="E56" s="120"/>
      <c r="F56" s="229">
        <f t="shared" si="2"/>
        <v>0</v>
      </c>
      <c r="H56" s="93"/>
      <c r="I56" s="93"/>
    </row>
    <row r="57" spans="1:41" s="100" customFormat="1" ht="12.75" customHeight="1" x14ac:dyDescent="0.25">
      <c r="A57" s="251">
        <v>10.1</v>
      </c>
      <c r="B57" s="124" t="s">
        <v>59</v>
      </c>
      <c r="C57" s="125">
        <v>104.96</v>
      </c>
      <c r="D57" s="126" t="s">
        <v>46</v>
      </c>
      <c r="E57" s="127"/>
      <c r="F57" s="229">
        <f t="shared" si="2"/>
        <v>0</v>
      </c>
      <c r="G57" s="33"/>
      <c r="H57" s="128"/>
      <c r="I57" s="128"/>
    </row>
    <row r="58" spans="1:41" x14ac:dyDescent="0.25">
      <c r="A58" s="250">
        <f>A56+1</f>
        <v>11.1</v>
      </c>
      <c r="B58" s="38" t="s">
        <v>60</v>
      </c>
      <c r="C58" s="130"/>
      <c r="D58" s="32"/>
      <c r="E58" s="54"/>
      <c r="F58" s="229">
        <f t="shared" si="2"/>
        <v>0</v>
      </c>
      <c r="H58" s="93"/>
      <c r="I58" s="93"/>
    </row>
    <row r="59" spans="1:41" ht="25.5" x14ac:dyDescent="0.25">
      <c r="A59" s="251">
        <v>11.1</v>
      </c>
      <c r="B59" s="57" t="s">
        <v>61</v>
      </c>
      <c r="C59" s="131">
        <v>1</v>
      </c>
      <c r="D59" s="46" t="s">
        <v>62</v>
      </c>
      <c r="E59" s="54"/>
      <c r="F59" s="229">
        <f t="shared" si="2"/>
        <v>0</v>
      </c>
      <c r="H59" s="93"/>
      <c r="I59" s="93"/>
    </row>
    <row r="60" spans="1:41" s="129" customFormat="1" ht="20.25" customHeight="1" x14ac:dyDescent="0.25">
      <c r="A60" s="253">
        <f>+A58+1</f>
        <v>12.1</v>
      </c>
      <c r="B60" s="133" t="s">
        <v>63</v>
      </c>
      <c r="C60" s="134">
        <v>1</v>
      </c>
      <c r="D60" s="135" t="s">
        <v>4</v>
      </c>
      <c r="E60" s="49"/>
      <c r="F60" s="229">
        <f t="shared" si="2"/>
        <v>0</v>
      </c>
      <c r="G60" s="33"/>
      <c r="I60" s="93"/>
      <c r="J60" s="10"/>
    </row>
    <row r="61" spans="1:41" s="137" customFormat="1" ht="15.75" customHeight="1" thickBot="1" x14ac:dyDescent="0.3">
      <c r="A61" s="292">
        <f>+A60+1</f>
        <v>13.1</v>
      </c>
      <c r="B61" s="207" t="s">
        <v>64</v>
      </c>
      <c r="C61" s="293">
        <v>1</v>
      </c>
      <c r="D61" s="208" t="s">
        <v>4</v>
      </c>
      <c r="E61" s="294"/>
      <c r="F61" s="295">
        <f t="shared" si="2"/>
        <v>0</v>
      </c>
      <c r="G61" s="33"/>
      <c r="H61" s="33"/>
      <c r="I61" s="33"/>
      <c r="J61" s="87"/>
      <c r="K61" s="33"/>
      <c r="L61" s="33"/>
      <c r="M61" s="33"/>
      <c r="N61" s="33"/>
      <c r="O61" s="33"/>
      <c r="P61" s="33"/>
      <c r="Q61" s="33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36"/>
    </row>
    <row r="62" spans="1:41" s="129" customFormat="1" ht="14.25" customHeight="1" thickBot="1" x14ac:dyDescent="0.3">
      <c r="A62" s="296"/>
      <c r="B62" s="297" t="s">
        <v>65</v>
      </c>
      <c r="C62" s="298"/>
      <c r="D62" s="299"/>
      <c r="E62" s="300"/>
      <c r="F62" s="301">
        <f>SUM(F16:F61)</f>
        <v>0</v>
      </c>
      <c r="G62" s="33"/>
    </row>
    <row r="63" spans="1:41" s="129" customFormat="1" ht="5.25" customHeight="1" thickBot="1" x14ac:dyDescent="0.3">
      <c r="A63" s="302"/>
      <c r="B63" s="303"/>
      <c r="C63" s="304"/>
      <c r="D63" s="305"/>
      <c r="E63" s="306"/>
      <c r="F63" s="379"/>
      <c r="G63" s="33"/>
    </row>
    <row r="64" spans="1:41" ht="13.5" thickBot="1" x14ac:dyDescent="0.3">
      <c r="A64" s="313" t="s">
        <v>66</v>
      </c>
      <c r="B64" s="314" t="s">
        <v>67</v>
      </c>
      <c r="C64" s="315"/>
      <c r="D64" s="316"/>
      <c r="E64" s="317"/>
      <c r="F64" s="318"/>
      <c r="H64" s="93"/>
      <c r="I64" s="93"/>
    </row>
    <row r="65" spans="1:235" x14ac:dyDescent="0.25">
      <c r="A65" s="307">
        <v>1</v>
      </c>
      <c r="B65" s="308" t="s">
        <v>11</v>
      </c>
      <c r="C65" s="309"/>
      <c r="D65" s="310"/>
      <c r="E65" s="311"/>
      <c r="F65" s="312">
        <f t="shared" si="2"/>
        <v>0</v>
      </c>
      <c r="H65" s="93"/>
      <c r="I65" s="93"/>
    </row>
    <row r="66" spans="1:235" x14ac:dyDescent="0.25">
      <c r="A66" s="251">
        <f>+A65+0.1</f>
        <v>1.1000000000000001</v>
      </c>
      <c r="B66" s="141" t="s">
        <v>68</v>
      </c>
      <c r="C66" s="138">
        <v>1</v>
      </c>
      <c r="D66" s="18" t="s">
        <v>53</v>
      </c>
      <c r="E66" s="139"/>
      <c r="F66" s="229">
        <f t="shared" si="2"/>
        <v>0</v>
      </c>
      <c r="H66" s="93"/>
      <c r="I66" s="93"/>
    </row>
    <row r="67" spans="1:235" ht="12.75" customHeight="1" x14ac:dyDescent="0.25">
      <c r="A67" s="251">
        <f t="shared" ref="A67:A68" si="6">+A66+0.1</f>
        <v>1.2000000000000002</v>
      </c>
      <c r="B67" s="141" t="s">
        <v>69</v>
      </c>
      <c r="C67" s="138">
        <v>1</v>
      </c>
      <c r="D67" s="18" t="s">
        <v>53</v>
      </c>
      <c r="E67" s="139"/>
      <c r="F67" s="229">
        <f t="shared" si="2"/>
        <v>0</v>
      </c>
      <c r="H67" s="93"/>
      <c r="I67" s="93"/>
    </row>
    <row r="68" spans="1:235" x14ac:dyDescent="0.25">
      <c r="A68" s="251">
        <f t="shared" si="6"/>
        <v>1.3000000000000003</v>
      </c>
      <c r="B68" s="39" t="s">
        <v>70</v>
      </c>
      <c r="C68" s="40">
        <v>1</v>
      </c>
      <c r="D68" s="18" t="s">
        <v>53</v>
      </c>
      <c r="E68" s="42"/>
      <c r="F68" s="229">
        <f t="shared" si="2"/>
        <v>0</v>
      </c>
      <c r="H68" s="142"/>
      <c r="I68" s="33"/>
      <c r="J68" s="107"/>
      <c r="K68" s="33"/>
      <c r="L68" s="33"/>
      <c r="M68" s="33"/>
      <c r="N68" s="33"/>
      <c r="O68" s="33"/>
      <c r="P68" s="33"/>
      <c r="Q68" s="33"/>
    </row>
    <row r="69" spans="1:235" ht="14.25" customHeight="1" x14ac:dyDescent="0.25">
      <c r="A69" s="247">
        <f>A65+1</f>
        <v>2</v>
      </c>
      <c r="B69" s="47" t="s">
        <v>18</v>
      </c>
      <c r="C69" s="48"/>
      <c r="D69" s="46"/>
      <c r="E69" s="49"/>
      <c r="F69" s="229">
        <f t="shared" si="2"/>
        <v>0</v>
      </c>
      <c r="H69" s="87"/>
      <c r="I69" s="107"/>
      <c r="J69" s="33"/>
      <c r="K69" s="33"/>
      <c r="L69" s="103"/>
      <c r="M69" s="143"/>
      <c r="N69" s="143"/>
      <c r="O69" s="143"/>
      <c r="P69" s="143"/>
      <c r="Q69" s="143"/>
      <c r="R69" s="143"/>
      <c r="S69" s="143"/>
      <c r="T69" s="143"/>
      <c r="U69" s="143"/>
      <c r="V69" s="144"/>
    </row>
    <row r="70" spans="1:235" ht="14.25" customHeight="1" x14ac:dyDescent="0.25">
      <c r="A70" s="251">
        <f>+A69+0.1</f>
        <v>2.1</v>
      </c>
      <c r="B70" s="50" t="s">
        <v>71</v>
      </c>
      <c r="C70" s="48">
        <v>1.74</v>
      </c>
      <c r="D70" s="46" t="s">
        <v>20</v>
      </c>
      <c r="E70" s="49"/>
      <c r="F70" s="229">
        <f t="shared" si="2"/>
        <v>0</v>
      </c>
      <c r="H70" s="145"/>
      <c r="I70" s="33"/>
      <c r="J70" s="79"/>
      <c r="K70" s="146"/>
      <c r="L70" s="33"/>
      <c r="M70" s="33"/>
      <c r="N70" s="33"/>
      <c r="O70" s="33"/>
      <c r="P70" s="33"/>
      <c r="Q70" s="33"/>
    </row>
    <row r="71" spans="1:235" ht="25.5" customHeight="1" x14ac:dyDescent="0.25">
      <c r="A71" s="251">
        <f t="shared" ref="A71:A72" si="7">+A70+0.1</f>
        <v>2.2000000000000002</v>
      </c>
      <c r="B71" s="52" t="s">
        <v>72</v>
      </c>
      <c r="C71" s="53">
        <v>1.05</v>
      </c>
      <c r="D71" s="46" t="s">
        <v>20</v>
      </c>
      <c r="E71" s="49"/>
      <c r="F71" s="229">
        <f t="shared" si="2"/>
        <v>0</v>
      </c>
      <c r="H71" s="145"/>
      <c r="I71" s="33"/>
      <c r="J71" s="79"/>
      <c r="K71" s="147"/>
      <c r="L71" s="33"/>
      <c r="M71" s="33"/>
      <c r="N71" s="33"/>
      <c r="O71" s="33"/>
      <c r="P71" s="33"/>
      <c r="Q71" s="33"/>
    </row>
    <row r="72" spans="1:235" ht="24" customHeight="1" x14ac:dyDescent="0.25">
      <c r="A72" s="251">
        <f t="shared" si="7"/>
        <v>2.3000000000000003</v>
      </c>
      <c r="B72" s="50" t="s">
        <v>73</v>
      </c>
      <c r="C72" s="58">
        <v>0.83</v>
      </c>
      <c r="D72" s="46" t="s">
        <v>20</v>
      </c>
      <c r="E72" s="49"/>
      <c r="F72" s="229">
        <f t="shared" si="2"/>
        <v>0</v>
      </c>
      <c r="H72" s="87"/>
      <c r="I72" s="33"/>
      <c r="J72" s="79"/>
      <c r="K72" s="147"/>
      <c r="L72" s="33"/>
      <c r="M72" s="33"/>
      <c r="N72" s="33"/>
      <c r="O72" s="33"/>
      <c r="P72" s="33"/>
      <c r="Q72" s="33"/>
    </row>
    <row r="73" spans="1:235" ht="14.25" customHeight="1" x14ac:dyDescent="0.25">
      <c r="A73" s="247">
        <f>A69+1</f>
        <v>3</v>
      </c>
      <c r="B73" s="13" t="s">
        <v>74</v>
      </c>
      <c r="C73" s="48"/>
      <c r="D73" s="46"/>
      <c r="E73" s="49"/>
      <c r="F73" s="229">
        <f t="shared" si="2"/>
        <v>0</v>
      </c>
      <c r="H73" s="87"/>
      <c r="I73" s="33"/>
      <c r="J73" s="79"/>
      <c r="K73" s="147"/>
      <c r="L73" s="33"/>
      <c r="M73" s="33"/>
      <c r="N73" s="33"/>
      <c r="O73" s="33"/>
      <c r="P73" s="33"/>
      <c r="Q73" s="33"/>
    </row>
    <row r="74" spans="1:235" s="149" customFormat="1" ht="14.25" customHeight="1" x14ac:dyDescent="0.25">
      <c r="A74" s="248">
        <f>A73+0.1</f>
        <v>3.1</v>
      </c>
      <c r="B74" s="45" t="s">
        <v>75</v>
      </c>
      <c r="C74" s="53">
        <v>0.67</v>
      </c>
      <c r="D74" s="148" t="s">
        <v>20</v>
      </c>
      <c r="E74" s="54"/>
      <c r="F74" s="229">
        <f t="shared" si="2"/>
        <v>0</v>
      </c>
      <c r="G74" s="33"/>
      <c r="H74" s="87"/>
      <c r="I74" s="107"/>
      <c r="J74" s="107"/>
      <c r="K74" s="107"/>
      <c r="L74" s="33"/>
      <c r="M74" s="33"/>
      <c r="N74" s="33"/>
      <c r="O74" s="33"/>
      <c r="P74" s="33"/>
      <c r="Q74" s="33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</row>
    <row r="75" spans="1:235" s="95" customFormat="1" ht="12.75" customHeight="1" x14ac:dyDescent="0.25">
      <c r="A75" s="247">
        <f>A73+1</f>
        <v>4</v>
      </c>
      <c r="B75" s="37" t="s">
        <v>76</v>
      </c>
      <c r="C75" s="82"/>
      <c r="D75" s="94"/>
      <c r="E75" s="82"/>
      <c r="F75" s="229">
        <f t="shared" si="2"/>
        <v>0</v>
      </c>
      <c r="G75" s="33"/>
      <c r="K75" s="96"/>
    </row>
    <row r="76" spans="1:235" s="95" customFormat="1" ht="12.75" customHeight="1" x14ac:dyDescent="0.25">
      <c r="A76" s="248">
        <f>A75+0.1</f>
        <v>4.0999999999999996</v>
      </c>
      <c r="B76" s="50" t="s">
        <v>77</v>
      </c>
      <c r="C76" s="82">
        <v>3.32</v>
      </c>
      <c r="D76" s="32" t="s">
        <v>46</v>
      </c>
      <c r="E76" s="82"/>
      <c r="F76" s="229">
        <f t="shared" si="2"/>
        <v>0</v>
      </c>
      <c r="G76" s="33"/>
      <c r="H76" s="96"/>
      <c r="K76" s="96"/>
    </row>
    <row r="77" spans="1:235" s="150" customFormat="1" x14ac:dyDescent="0.25">
      <c r="A77" s="248">
        <f>+A76+0.1</f>
        <v>4.1999999999999993</v>
      </c>
      <c r="B77" s="50" t="s">
        <v>78</v>
      </c>
      <c r="C77" s="64">
        <v>15.44</v>
      </c>
      <c r="D77" s="32" t="s">
        <v>46</v>
      </c>
      <c r="E77" s="64"/>
      <c r="F77" s="229">
        <f t="shared" si="2"/>
        <v>0</v>
      </c>
      <c r="G77" s="33"/>
      <c r="H77" s="33"/>
      <c r="I77" s="33"/>
      <c r="J77" s="33"/>
      <c r="K77" s="87"/>
      <c r="L77" s="87"/>
    </row>
    <row r="78" spans="1:235" s="95" customFormat="1" ht="12.75" customHeight="1" x14ac:dyDescent="0.25">
      <c r="A78" s="247">
        <f>+A75+1</f>
        <v>5</v>
      </c>
      <c r="B78" s="13" t="s">
        <v>44</v>
      </c>
      <c r="C78" s="48"/>
      <c r="D78" s="46"/>
      <c r="E78" s="49"/>
      <c r="F78" s="229">
        <f t="shared" si="2"/>
        <v>0</v>
      </c>
      <c r="G78" s="33"/>
      <c r="K78" s="96"/>
    </row>
    <row r="79" spans="1:235" x14ac:dyDescent="0.25">
      <c r="A79" s="248">
        <f>+A78+0.1</f>
        <v>5.0999999999999996</v>
      </c>
      <c r="B79" s="45" t="s">
        <v>79</v>
      </c>
      <c r="C79" s="48">
        <v>147.07</v>
      </c>
      <c r="D79" s="51" t="s">
        <v>46</v>
      </c>
      <c r="E79" s="49"/>
      <c r="F79" s="229">
        <f t="shared" si="2"/>
        <v>0</v>
      </c>
      <c r="H79" s="93"/>
      <c r="I79" s="93"/>
    </row>
    <row r="80" spans="1:235" x14ac:dyDescent="0.25">
      <c r="A80" s="248">
        <f t="shared" ref="A80:A82" si="8">+A79+0.1</f>
        <v>5.1999999999999993</v>
      </c>
      <c r="B80" s="45" t="s">
        <v>80</v>
      </c>
      <c r="C80" s="48">
        <v>37.83</v>
      </c>
      <c r="D80" s="51" t="s">
        <v>46</v>
      </c>
      <c r="E80" s="49"/>
      <c r="F80" s="229">
        <f t="shared" si="2"/>
        <v>0</v>
      </c>
      <c r="H80" s="93"/>
      <c r="I80" s="93"/>
    </row>
    <row r="81" spans="1:11" x14ac:dyDescent="0.25">
      <c r="A81" s="248">
        <f t="shared" si="8"/>
        <v>5.2999999999999989</v>
      </c>
      <c r="B81" s="12" t="s">
        <v>81</v>
      </c>
      <c r="C81" s="119">
        <v>70.94</v>
      </c>
      <c r="D81" s="32" t="s">
        <v>46</v>
      </c>
      <c r="E81" s="49"/>
      <c r="F81" s="229">
        <f t="shared" si="2"/>
        <v>0</v>
      </c>
      <c r="H81" s="93"/>
      <c r="I81" s="93"/>
    </row>
    <row r="82" spans="1:11" x14ac:dyDescent="0.25">
      <c r="A82" s="248">
        <f t="shared" si="8"/>
        <v>5.3999999999999986</v>
      </c>
      <c r="B82" s="12" t="s">
        <v>82</v>
      </c>
      <c r="C82" s="119">
        <v>41.61</v>
      </c>
      <c r="D82" s="32" t="s">
        <v>46</v>
      </c>
      <c r="E82" s="49"/>
      <c r="F82" s="229">
        <f t="shared" ref="F82:F145" si="9">ROUND((+C82*E82),2)</f>
        <v>0</v>
      </c>
      <c r="H82" s="93"/>
      <c r="I82" s="93"/>
    </row>
    <row r="83" spans="1:11" x14ac:dyDescent="0.25">
      <c r="A83" s="248">
        <v>5.5</v>
      </c>
      <c r="B83" s="12" t="s">
        <v>83</v>
      </c>
      <c r="C83" s="119">
        <v>21.86</v>
      </c>
      <c r="D83" s="32" t="s">
        <v>46</v>
      </c>
      <c r="E83" s="49"/>
      <c r="F83" s="229">
        <f t="shared" si="9"/>
        <v>0</v>
      </c>
      <c r="H83" s="93"/>
      <c r="I83" s="93"/>
    </row>
    <row r="84" spans="1:11" s="95" customFormat="1" ht="12.75" customHeight="1" x14ac:dyDescent="0.25">
      <c r="A84" s="247">
        <f>+A78+1</f>
        <v>6</v>
      </c>
      <c r="B84" s="13" t="s">
        <v>84</v>
      </c>
      <c r="C84" s="48"/>
      <c r="D84" s="46"/>
      <c r="E84" s="49"/>
      <c r="F84" s="229">
        <f t="shared" si="9"/>
        <v>0</v>
      </c>
      <c r="G84" s="33"/>
      <c r="K84" s="96"/>
    </row>
    <row r="85" spans="1:11" x14ac:dyDescent="0.25">
      <c r="A85" s="251">
        <f>+A84+0.1</f>
        <v>6.1</v>
      </c>
      <c r="B85" s="50" t="s">
        <v>85</v>
      </c>
      <c r="C85" s="31">
        <v>9.0399999999999991</v>
      </c>
      <c r="D85" s="51" t="s">
        <v>86</v>
      </c>
      <c r="E85" s="132"/>
      <c r="F85" s="229">
        <f t="shared" si="9"/>
        <v>0</v>
      </c>
      <c r="H85" s="93"/>
      <c r="I85" s="93"/>
    </row>
    <row r="86" spans="1:11" x14ac:dyDescent="0.25">
      <c r="A86" s="247">
        <f>+A84+1</f>
        <v>7</v>
      </c>
      <c r="B86" s="38" t="s">
        <v>54</v>
      </c>
      <c r="C86" s="82"/>
      <c r="D86" s="151"/>
      <c r="E86" s="132"/>
      <c r="F86" s="229">
        <f t="shared" si="9"/>
        <v>0</v>
      </c>
    </row>
    <row r="87" spans="1:11" x14ac:dyDescent="0.25">
      <c r="A87" s="251">
        <f>A86+0.1</f>
        <v>7.1</v>
      </c>
      <c r="B87" s="50" t="s">
        <v>87</v>
      </c>
      <c r="C87" s="82">
        <v>1</v>
      </c>
      <c r="D87" s="18" t="s">
        <v>4</v>
      </c>
      <c r="E87" s="132"/>
      <c r="F87" s="229">
        <f t="shared" si="9"/>
        <v>0</v>
      </c>
    </row>
    <row r="88" spans="1:11" x14ac:dyDescent="0.25">
      <c r="A88" s="251">
        <f>A87+0.1</f>
        <v>7.1999999999999993</v>
      </c>
      <c r="B88" s="50" t="s">
        <v>88</v>
      </c>
      <c r="C88" s="82">
        <v>6</v>
      </c>
      <c r="D88" s="151" t="s">
        <v>4</v>
      </c>
      <c r="E88" s="132"/>
      <c r="F88" s="229">
        <f t="shared" si="9"/>
        <v>0</v>
      </c>
    </row>
    <row r="89" spans="1:11" x14ac:dyDescent="0.25">
      <c r="A89" s="247">
        <f>+A86+1</f>
        <v>8</v>
      </c>
      <c r="B89" s="16" t="s">
        <v>89</v>
      </c>
      <c r="C89" s="119"/>
      <c r="D89" s="32"/>
      <c r="E89" s="120"/>
      <c r="F89" s="229">
        <f t="shared" si="9"/>
        <v>0</v>
      </c>
      <c r="H89" s="93"/>
      <c r="I89" s="93"/>
    </row>
    <row r="90" spans="1:11" x14ac:dyDescent="0.25">
      <c r="A90" s="248">
        <f>+A89+0.1</f>
        <v>8.1</v>
      </c>
      <c r="B90" s="57" t="s">
        <v>90</v>
      </c>
      <c r="C90" s="82">
        <v>3.22</v>
      </c>
      <c r="D90" s="32" t="s">
        <v>46</v>
      </c>
      <c r="E90" s="82"/>
      <c r="F90" s="229">
        <f t="shared" si="9"/>
        <v>0</v>
      </c>
      <c r="H90" s="93"/>
      <c r="I90" s="93"/>
    </row>
    <row r="91" spans="1:11" s="129" customFormat="1" ht="12.75" customHeight="1" x14ac:dyDescent="0.25">
      <c r="A91" s="247">
        <f>+A89+1</f>
        <v>9</v>
      </c>
      <c r="B91" s="38" t="s">
        <v>91</v>
      </c>
      <c r="C91" s="82"/>
      <c r="D91" s="18"/>
      <c r="E91" s="132"/>
      <c r="F91" s="229">
        <f t="shared" si="9"/>
        <v>0</v>
      </c>
      <c r="G91" s="33"/>
      <c r="H91" s="44"/>
    </row>
    <row r="92" spans="1:11" s="129" customFormat="1" ht="12.75" customHeight="1" x14ac:dyDescent="0.25">
      <c r="A92" s="248">
        <f>+A91+0.1</f>
        <v>9.1</v>
      </c>
      <c r="B92" s="50" t="s">
        <v>92</v>
      </c>
      <c r="C92" s="82">
        <v>4</v>
      </c>
      <c r="D92" s="122" t="s">
        <v>4</v>
      </c>
      <c r="E92" s="132"/>
      <c r="F92" s="229">
        <f t="shared" si="9"/>
        <v>0</v>
      </c>
      <c r="G92" s="33"/>
      <c r="H92" s="44"/>
    </row>
    <row r="93" spans="1:11" s="129" customFormat="1" ht="12.75" customHeight="1" x14ac:dyDescent="0.25">
      <c r="A93" s="248">
        <f>+A92+0.1</f>
        <v>9.1999999999999993</v>
      </c>
      <c r="B93" s="50" t="s">
        <v>93</v>
      </c>
      <c r="C93" s="82">
        <v>5</v>
      </c>
      <c r="D93" s="122" t="s">
        <v>4</v>
      </c>
      <c r="E93" s="132"/>
      <c r="F93" s="229">
        <f t="shared" si="9"/>
        <v>0</v>
      </c>
      <c r="G93" s="33"/>
      <c r="H93" s="44"/>
    </row>
    <row r="94" spans="1:11" x14ac:dyDescent="0.25">
      <c r="A94" s="248">
        <f t="shared" ref="A94:A98" si="10">+A93+0.1</f>
        <v>9.2999999999999989</v>
      </c>
      <c r="B94" s="12" t="s">
        <v>94</v>
      </c>
      <c r="C94" s="119">
        <v>2</v>
      </c>
      <c r="D94" s="32" t="s">
        <v>4</v>
      </c>
      <c r="E94" s="120"/>
      <c r="F94" s="229">
        <f t="shared" si="9"/>
        <v>0</v>
      </c>
      <c r="H94" s="93"/>
      <c r="I94" s="93"/>
    </row>
    <row r="95" spans="1:11" x14ac:dyDescent="0.25">
      <c r="A95" s="248">
        <f t="shared" si="10"/>
        <v>9.3999999999999986</v>
      </c>
      <c r="B95" s="12" t="s">
        <v>95</v>
      </c>
      <c r="C95" s="119">
        <v>1</v>
      </c>
      <c r="D95" s="32" t="s">
        <v>53</v>
      </c>
      <c r="E95" s="120"/>
      <c r="F95" s="229">
        <f t="shared" si="9"/>
        <v>0</v>
      </c>
      <c r="H95" s="93"/>
      <c r="I95" s="93"/>
    </row>
    <row r="96" spans="1:11" x14ac:dyDescent="0.25">
      <c r="A96" s="248">
        <f t="shared" si="10"/>
        <v>9.4999999999999982</v>
      </c>
      <c r="B96" s="12" t="s">
        <v>96</v>
      </c>
      <c r="C96" s="119">
        <v>3</v>
      </c>
      <c r="D96" s="32" t="s">
        <v>4</v>
      </c>
      <c r="E96" s="120"/>
      <c r="F96" s="229">
        <f t="shared" si="9"/>
        <v>0</v>
      </c>
      <c r="H96" s="93"/>
      <c r="I96" s="93"/>
    </row>
    <row r="97" spans="1:235" x14ac:dyDescent="0.25">
      <c r="A97" s="248">
        <f t="shared" si="10"/>
        <v>9.5999999999999979</v>
      </c>
      <c r="B97" s="50" t="s">
        <v>97</v>
      </c>
      <c r="C97" s="82">
        <v>1</v>
      </c>
      <c r="D97" s="18" t="s">
        <v>62</v>
      </c>
      <c r="E97" s="132"/>
      <c r="F97" s="229">
        <f t="shared" si="9"/>
        <v>0</v>
      </c>
    </row>
    <row r="98" spans="1:235" x14ac:dyDescent="0.25">
      <c r="A98" s="248">
        <f t="shared" si="10"/>
        <v>9.6999999999999975</v>
      </c>
      <c r="B98" s="50" t="s">
        <v>98</v>
      </c>
      <c r="C98" s="82">
        <v>1</v>
      </c>
      <c r="D98" s="18" t="s">
        <v>62</v>
      </c>
      <c r="E98" s="132"/>
      <c r="F98" s="229">
        <f t="shared" si="9"/>
        <v>0</v>
      </c>
    </row>
    <row r="99" spans="1:235" s="129" customFormat="1" ht="14.25" customHeight="1" x14ac:dyDescent="0.25">
      <c r="A99" s="253">
        <f>+A93+1</f>
        <v>10.199999999999999</v>
      </c>
      <c r="B99" s="141" t="s">
        <v>99</v>
      </c>
      <c r="C99" s="134">
        <v>1</v>
      </c>
      <c r="D99" s="18" t="s">
        <v>62</v>
      </c>
      <c r="E99" s="49"/>
      <c r="F99" s="229">
        <f t="shared" si="9"/>
        <v>0</v>
      </c>
      <c r="G99" s="33"/>
      <c r="I99" s="93"/>
      <c r="J99" s="10"/>
    </row>
    <row r="100" spans="1:235" s="137" customFormat="1" ht="12.75" customHeight="1" thickBot="1" x14ac:dyDescent="0.3">
      <c r="A100" s="292">
        <f>+A99+1</f>
        <v>11.2</v>
      </c>
      <c r="B100" s="207" t="s">
        <v>100</v>
      </c>
      <c r="C100" s="293">
        <v>1</v>
      </c>
      <c r="D100" s="208" t="s">
        <v>4</v>
      </c>
      <c r="E100" s="294"/>
      <c r="F100" s="295">
        <f t="shared" si="9"/>
        <v>0</v>
      </c>
      <c r="G100" s="33"/>
      <c r="H100" s="33"/>
      <c r="I100" s="33"/>
      <c r="J100" s="142"/>
      <c r="K100" s="33"/>
      <c r="L100" s="33"/>
      <c r="M100" s="33"/>
      <c r="N100" s="33"/>
      <c r="O100" s="33"/>
      <c r="P100" s="33"/>
      <c r="Q100" s="33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36"/>
    </row>
    <row r="101" spans="1:235" s="129" customFormat="1" ht="14.25" customHeight="1" x14ac:dyDescent="0.25">
      <c r="A101" s="324"/>
      <c r="B101" s="325" t="s">
        <v>101</v>
      </c>
      <c r="C101" s="326"/>
      <c r="D101" s="327"/>
      <c r="E101" s="328"/>
      <c r="F101" s="329">
        <f>SUM(F65:F100)</f>
        <v>0</v>
      </c>
      <c r="G101" s="33"/>
    </row>
    <row r="102" spans="1:235" s="24" customFormat="1" ht="13.5" thickBot="1" x14ac:dyDescent="0.3">
      <c r="A102" s="330" t="s">
        <v>102</v>
      </c>
      <c r="B102" s="331" t="s">
        <v>103</v>
      </c>
      <c r="C102" s="332"/>
      <c r="D102" s="332"/>
      <c r="E102" s="332"/>
      <c r="F102" s="333"/>
      <c r="G102" s="33"/>
      <c r="H102" s="145"/>
      <c r="I102" s="23"/>
      <c r="J102" s="152"/>
      <c r="K102" s="153"/>
      <c r="L102" s="33"/>
      <c r="M102" s="23"/>
      <c r="N102" s="150"/>
      <c r="O102" s="154"/>
      <c r="P102" s="23"/>
      <c r="Q102" s="23"/>
      <c r="U102" s="28"/>
    </row>
    <row r="103" spans="1:235" x14ac:dyDescent="0.25">
      <c r="A103" s="319">
        <v>1</v>
      </c>
      <c r="B103" s="320" t="s">
        <v>11</v>
      </c>
      <c r="C103" s="321"/>
      <c r="D103" s="322"/>
      <c r="E103" s="323"/>
      <c r="F103" s="312">
        <f t="shared" si="9"/>
        <v>0</v>
      </c>
      <c r="H103" s="87"/>
      <c r="I103" s="33"/>
      <c r="J103" s="107"/>
      <c r="K103" s="33"/>
      <c r="L103" s="33"/>
      <c r="M103" s="33"/>
      <c r="N103" s="33"/>
      <c r="O103" s="33"/>
      <c r="P103" s="33"/>
      <c r="Q103" s="33"/>
    </row>
    <row r="104" spans="1:235" x14ac:dyDescent="0.25">
      <c r="A104" s="246">
        <v>1.1000000000000001</v>
      </c>
      <c r="B104" s="39" t="s">
        <v>104</v>
      </c>
      <c r="C104" s="40">
        <v>24.1</v>
      </c>
      <c r="D104" s="63" t="s">
        <v>13</v>
      </c>
      <c r="E104" s="42"/>
      <c r="F104" s="229">
        <f t="shared" si="9"/>
        <v>0</v>
      </c>
      <c r="H104" s="87"/>
      <c r="I104" s="33"/>
      <c r="J104" s="107"/>
      <c r="K104" s="33"/>
      <c r="L104" s="33"/>
      <c r="M104" s="33"/>
      <c r="N104" s="33"/>
      <c r="O104" s="33"/>
      <c r="P104" s="33"/>
      <c r="Q104" s="33"/>
    </row>
    <row r="105" spans="1:235" ht="14.25" customHeight="1" x14ac:dyDescent="0.25">
      <c r="A105" s="247">
        <f>A104+1</f>
        <v>2.1</v>
      </c>
      <c r="B105" s="47" t="s">
        <v>18</v>
      </c>
      <c r="C105" s="48"/>
      <c r="D105" s="46"/>
      <c r="E105" s="49"/>
      <c r="F105" s="229">
        <f t="shared" si="9"/>
        <v>0</v>
      </c>
      <c r="H105" s="87"/>
      <c r="I105" s="107"/>
      <c r="J105" s="33"/>
      <c r="K105" s="33"/>
      <c r="L105" s="10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4"/>
    </row>
    <row r="106" spans="1:235" ht="14.25" customHeight="1" x14ac:dyDescent="0.25">
      <c r="A106" s="248">
        <v>2.1</v>
      </c>
      <c r="B106" s="50" t="s">
        <v>71</v>
      </c>
      <c r="C106" s="48">
        <v>13.01</v>
      </c>
      <c r="D106" s="46" t="s">
        <v>20</v>
      </c>
      <c r="E106" s="49"/>
      <c r="F106" s="229">
        <f t="shared" si="9"/>
        <v>0</v>
      </c>
      <c r="H106" s="145"/>
      <c r="I106" s="33"/>
      <c r="J106" s="79"/>
      <c r="K106" s="147"/>
      <c r="L106" s="33"/>
      <c r="M106" s="33"/>
      <c r="N106" s="33"/>
      <c r="O106" s="33"/>
      <c r="P106" s="33"/>
      <c r="Q106" s="33"/>
    </row>
    <row r="107" spans="1:235" ht="14.25" customHeight="1" x14ac:dyDescent="0.25">
      <c r="A107" s="248">
        <v>2.2000000000000002</v>
      </c>
      <c r="B107" s="50" t="s">
        <v>105</v>
      </c>
      <c r="C107" s="53">
        <v>8.24</v>
      </c>
      <c r="D107" s="46" t="s">
        <v>20</v>
      </c>
      <c r="E107" s="49"/>
      <c r="F107" s="229">
        <f t="shared" si="9"/>
        <v>0</v>
      </c>
      <c r="H107" s="87"/>
      <c r="I107" s="33"/>
      <c r="J107" s="79"/>
      <c r="K107" s="147"/>
      <c r="L107" s="33"/>
      <c r="M107" s="33"/>
      <c r="N107" s="33"/>
      <c r="O107" s="33"/>
      <c r="P107" s="33"/>
      <c r="Q107" s="33"/>
    </row>
    <row r="108" spans="1:235" ht="24" customHeight="1" x14ac:dyDescent="0.25">
      <c r="A108" s="248">
        <v>2.2999999999999998</v>
      </c>
      <c r="B108" s="50" t="s">
        <v>73</v>
      </c>
      <c r="C108" s="58">
        <v>5.72</v>
      </c>
      <c r="D108" s="46" t="s">
        <v>20</v>
      </c>
      <c r="E108" s="49"/>
      <c r="F108" s="229">
        <f t="shared" si="9"/>
        <v>0</v>
      </c>
      <c r="H108" s="87"/>
      <c r="I108" s="33"/>
      <c r="J108" s="79"/>
      <c r="K108" s="147"/>
      <c r="L108" s="33"/>
      <c r="M108" s="33"/>
      <c r="N108" s="33"/>
      <c r="O108" s="33"/>
      <c r="P108" s="33"/>
      <c r="Q108" s="33"/>
    </row>
    <row r="109" spans="1:235" ht="14.25" customHeight="1" x14ac:dyDescent="0.25">
      <c r="A109" s="247">
        <f>A105+1</f>
        <v>3.1</v>
      </c>
      <c r="B109" s="13" t="s">
        <v>74</v>
      </c>
      <c r="C109" s="48"/>
      <c r="D109" s="46"/>
      <c r="E109" s="49"/>
      <c r="F109" s="229">
        <f t="shared" si="9"/>
        <v>0</v>
      </c>
      <c r="H109" s="87"/>
      <c r="I109" s="33"/>
      <c r="J109" s="79"/>
      <c r="K109" s="147"/>
      <c r="L109" s="33"/>
      <c r="M109" s="33"/>
      <c r="N109" s="33"/>
      <c r="O109" s="33"/>
      <c r="P109" s="33"/>
      <c r="Q109" s="33"/>
    </row>
    <row r="110" spans="1:235" x14ac:dyDescent="0.25">
      <c r="A110" s="248">
        <v>3.1</v>
      </c>
      <c r="B110" s="57" t="s">
        <v>106</v>
      </c>
      <c r="C110" s="49">
        <v>0.16</v>
      </c>
      <c r="D110" s="122" t="s">
        <v>107</v>
      </c>
      <c r="E110" s="82"/>
      <c r="F110" s="229">
        <f t="shared" si="9"/>
        <v>0</v>
      </c>
      <c r="I110" s="44"/>
    </row>
    <row r="111" spans="1:235" s="149" customFormat="1" ht="13.5" customHeight="1" x14ac:dyDescent="0.25">
      <c r="A111" s="248">
        <f t="shared" ref="A111:A118" si="11">A110+0.1</f>
        <v>3.2</v>
      </c>
      <c r="B111" s="57" t="s">
        <v>108</v>
      </c>
      <c r="C111" s="53">
        <v>4.34</v>
      </c>
      <c r="D111" s="148" t="s">
        <v>20</v>
      </c>
      <c r="E111" s="54"/>
      <c r="F111" s="229">
        <f t="shared" si="9"/>
        <v>0</v>
      </c>
      <c r="G111" s="33"/>
      <c r="H111" s="87"/>
      <c r="I111" s="155"/>
      <c r="J111" s="107"/>
      <c r="K111" s="107"/>
      <c r="L111" s="33"/>
      <c r="M111" s="33"/>
      <c r="N111" s="33"/>
      <c r="O111" s="33"/>
      <c r="P111" s="33"/>
      <c r="Q111" s="33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</row>
    <row r="112" spans="1:235" s="149" customFormat="1" ht="12.75" customHeight="1" x14ac:dyDescent="0.25">
      <c r="A112" s="248">
        <f t="shared" si="11"/>
        <v>3.3000000000000003</v>
      </c>
      <c r="B112" s="50" t="s">
        <v>109</v>
      </c>
      <c r="C112" s="48">
        <v>0.57999999999999996</v>
      </c>
      <c r="D112" s="63" t="s">
        <v>20</v>
      </c>
      <c r="E112" s="49"/>
      <c r="F112" s="229">
        <f t="shared" si="9"/>
        <v>0</v>
      </c>
      <c r="G112" s="33"/>
      <c r="H112" s="87"/>
      <c r="I112" s="155"/>
      <c r="J112" s="107"/>
      <c r="K112" s="107"/>
      <c r="L112" s="33"/>
      <c r="M112" s="33"/>
      <c r="N112" s="33"/>
      <c r="O112" s="33"/>
      <c r="P112" s="33"/>
      <c r="Q112" s="33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</row>
    <row r="113" spans="1:41" ht="12.75" customHeight="1" x14ac:dyDescent="0.25">
      <c r="A113" s="248">
        <f t="shared" si="11"/>
        <v>3.4000000000000004</v>
      </c>
      <c r="B113" s="12" t="s">
        <v>110</v>
      </c>
      <c r="C113" s="58">
        <v>0.96</v>
      </c>
      <c r="D113" s="63" t="s">
        <v>20</v>
      </c>
      <c r="E113" s="54"/>
      <c r="F113" s="229">
        <f t="shared" si="9"/>
        <v>0</v>
      </c>
      <c r="H113" s="87"/>
      <c r="I113" s="107"/>
      <c r="J113" s="33"/>
      <c r="K113" s="103"/>
      <c r="L113" s="33"/>
      <c r="M113" s="33"/>
      <c r="N113" s="107"/>
      <c r="O113" s="33"/>
      <c r="P113" s="33"/>
      <c r="Q113" s="33"/>
    </row>
    <row r="114" spans="1:41" ht="12.75" customHeight="1" x14ac:dyDescent="0.25">
      <c r="A114" s="248">
        <f t="shared" si="11"/>
        <v>3.5000000000000004</v>
      </c>
      <c r="B114" s="12" t="s">
        <v>111</v>
      </c>
      <c r="C114" s="58">
        <v>0.13</v>
      </c>
      <c r="D114" s="63" t="s">
        <v>20</v>
      </c>
      <c r="E114" s="54"/>
      <c r="F114" s="229">
        <f t="shared" si="9"/>
        <v>0</v>
      </c>
      <c r="H114" s="87"/>
      <c r="I114" s="84"/>
      <c r="J114" s="79"/>
      <c r="K114" s="89"/>
      <c r="L114" s="33"/>
      <c r="M114" s="33"/>
      <c r="N114" s="33"/>
      <c r="O114" s="33"/>
      <c r="P114" s="33"/>
      <c r="Q114" s="33"/>
    </row>
    <row r="115" spans="1:41" s="95" customFormat="1" ht="12.75" customHeight="1" x14ac:dyDescent="0.25">
      <c r="A115" s="248">
        <f t="shared" si="11"/>
        <v>3.6000000000000005</v>
      </c>
      <c r="B115" s="12" t="s">
        <v>112</v>
      </c>
      <c r="C115" s="58">
        <v>0.19</v>
      </c>
      <c r="D115" s="63" t="s">
        <v>20</v>
      </c>
      <c r="E115" s="54"/>
      <c r="F115" s="229">
        <f t="shared" si="9"/>
        <v>0</v>
      </c>
      <c r="G115" s="33"/>
      <c r="K115" s="96"/>
    </row>
    <row r="116" spans="1:41" s="97" customFormat="1" ht="12.75" customHeight="1" x14ac:dyDescent="0.25">
      <c r="A116" s="248">
        <f t="shared" si="11"/>
        <v>3.7000000000000006</v>
      </c>
      <c r="B116" s="12" t="s">
        <v>113</v>
      </c>
      <c r="C116" s="58">
        <v>0.14000000000000001</v>
      </c>
      <c r="D116" s="63" t="s">
        <v>20</v>
      </c>
      <c r="E116" s="54"/>
      <c r="F116" s="229">
        <f t="shared" si="9"/>
        <v>0</v>
      </c>
      <c r="G116" s="33"/>
      <c r="K116" s="98"/>
    </row>
    <row r="117" spans="1:41" s="97" customFormat="1" ht="12.75" customHeight="1" x14ac:dyDescent="0.25">
      <c r="A117" s="248">
        <f t="shared" si="11"/>
        <v>3.8000000000000007</v>
      </c>
      <c r="B117" s="12" t="s">
        <v>114</v>
      </c>
      <c r="C117" s="58">
        <v>0.06</v>
      </c>
      <c r="D117" s="63" t="s">
        <v>20</v>
      </c>
      <c r="E117" s="54"/>
      <c r="F117" s="229">
        <f t="shared" si="9"/>
        <v>0</v>
      </c>
      <c r="G117" s="33"/>
      <c r="K117" s="98"/>
    </row>
    <row r="118" spans="1:41" s="97" customFormat="1" ht="12.75" customHeight="1" x14ac:dyDescent="0.25">
      <c r="A118" s="248">
        <f t="shared" si="11"/>
        <v>3.9000000000000008</v>
      </c>
      <c r="B118" s="57" t="s">
        <v>115</v>
      </c>
      <c r="C118" s="48">
        <v>4.13</v>
      </c>
      <c r="D118" s="63" t="s">
        <v>20</v>
      </c>
      <c r="E118" s="49"/>
      <c r="F118" s="229">
        <f t="shared" si="9"/>
        <v>0</v>
      </c>
      <c r="G118" s="33"/>
      <c r="K118" s="98"/>
    </row>
    <row r="119" spans="1:41" s="100" customFormat="1" ht="25.5" x14ac:dyDescent="0.25">
      <c r="A119" s="249">
        <v>3.1</v>
      </c>
      <c r="B119" s="57" t="s">
        <v>116</v>
      </c>
      <c r="C119" s="48">
        <v>1.71</v>
      </c>
      <c r="D119" s="63" t="s">
        <v>20</v>
      </c>
      <c r="E119" s="49"/>
      <c r="F119" s="229">
        <f t="shared" si="9"/>
        <v>0</v>
      </c>
      <c r="G119" s="33"/>
      <c r="H119" s="101"/>
      <c r="I119" s="102"/>
      <c r="J119" s="102"/>
      <c r="K119" s="105"/>
      <c r="L119" s="101"/>
      <c r="M119" s="101"/>
      <c r="N119" s="103"/>
      <c r="O119" s="104"/>
      <c r="P119" s="101"/>
      <c r="Q119" s="102"/>
      <c r="R119" s="102"/>
      <c r="S119" s="105"/>
      <c r="T119" s="101"/>
      <c r="U119" s="101"/>
      <c r="V119" s="101"/>
      <c r="W119" s="102"/>
      <c r="X119" s="102"/>
      <c r="Y119" s="105"/>
      <c r="Z119" s="101"/>
      <c r="AA119" s="101"/>
      <c r="AB119" s="101"/>
      <c r="AC119" s="101"/>
      <c r="AH119" s="101"/>
      <c r="AI119" s="102"/>
      <c r="AJ119" s="102"/>
      <c r="AK119" s="105"/>
      <c r="AL119" s="101"/>
      <c r="AM119" s="101"/>
      <c r="AN119" s="101"/>
      <c r="AO119" s="101"/>
    </row>
    <row r="120" spans="1:41" s="100" customFormat="1" x14ac:dyDescent="0.25">
      <c r="A120" s="249">
        <v>3.11</v>
      </c>
      <c r="B120" s="12" t="s">
        <v>117</v>
      </c>
      <c r="C120" s="48">
        <v>1.29</v>
      </c>
      <c r="D120" s="63" t="s">
        <v>20</v>
      </c>
      <c r="E120" s="49"/>
      <c r="F120" s="229">
        <f t="shared" si="9"/>
        <v>0</v>
      </c>
      <c r="G120" s="33"/>
      <c r="H120" s="101"/>
      <c r="I120" s="102"/>
      <c r="J120" s="102"/>
      <c r="K120" s="105"/>
      <c r="L120" s="101"/>
      <c r="M120" s="101"/>
      <c r="N120" s="103"/>
      <c r="O120" s="104"/>
      <c r="P120" s="101"/>
      <c r="Q120" s="102"/>
      <c r="R120" s="102"/>
      <c r="S120" s="105"/>
      <c r="T120" s="101"/>
      <c r="U120" s="101"/>
      <c r="V120" s="101"/>
      <c r="W120" s="102"/>
      <c r="X120" s="102"/>
      <c r="Y120" s="105"/>
      <c r="Z120" s="101"/>
      <c r="AA120" s="101"/>
      <c r="AB120" s="101"/>
      <c r="AC120" s="101"/>
      <c r="AH120" s="101"/>
      <c r="AI120" s="102"/>
      <c r="AJ120" s="102"/>
      <c r="AK120" s="105"/>
      <c r="AL120" s="101"/>
      <c r="AM120" s="101"/>
      <c r="AN120" s="101"/>
      <c r="AO120" s="101"/>
    </row>
    <row r="121" spans="1:41" s="117" customFormat="1" x14ac:dyDescent="0.25">
      <c r="A121" s="247">
        <f>+A109+1</f>
        <v>4.0999999999999996</v>
      </c>
      <c r="B121" s="37" t="s">
        <v>41</v>
      </c>
      <c r="C121" s="82"/>
      <c r="D121" s="94"/>
      <c r="E121" s="82"/>
      <c r="F121" s="229">
        <f t="shared" si="9"/>
        <v>0</v>
      </c>
      <c r="G121" s="33"/>
      <c r="H121" s="103"/>
      <c r="I121" s="84"/>
      <c r="J121" s="84"/>
      <c r="K121" s="118"/>
      <c r="L121" s="33"/>
      <c r="M121" s="112"/>
      <c r="N121" s="108"/>
      <c r="O121" s="33"/>
      <c r="P121" s="33"/>
      <c r="Q121" s="88"/>
      <c r="R121" s="79"/>
      <c r="S121" s="84"/>
      <c r="T121" s="88"/>
      <c r="U121" s="115"/>
      <c r="V121" s="84"/>
      <c r="W121" s="84"/>
      <c r="X121" s="84"/>
      <c r="Y121" s="88"/>
      <c r="Z121" s="84"/>
      <c r="AA121" s="115"/>
      <c r="AB121" s="33"/>
      <c r="AC121" s="33"/>
      <c r="AH121" s="84"/>
      <c r="AI121" s="84"/>
      <c r="AJ121" s="84"/>
      <c r="AK121" s="88"/>
      <c r="AL121" s="84"/>
      <c r="AM121" s="115"/>
      <c r="AN121" s="33"/>
      <c r="AO121" s="33"/>
    </row>
    <row r="122" spans="1:41" ht="15" x14ac:dyDescent="0.25">
      <c r="A122" s="251">
        <v>4.0999999999999996</v>
      </c>
      <c r="B122" s="57" t="s">
        <v>118</v>
      </c>
      <c r="C122" s="82">
        <v>9.64</v>
      </c>
      <c r="D122" s="43" t="s">
        <v>17</v>
      </c>
      <c r="E122" s="82"/>
      <c r="F122" s="229">
        <f t="shared" si="9"/>
        <v>0</v>
      </c>
      <c r="H122" s="87"/>
      <c r="I122" s="103"/>
      <c r="J122" s="33"/>
      <c r="K122" s="107"/>
      <c r="L122" s="33"/>
      <c r="M122" s="33"/>
      <c r="N122" s="33"/>
      <c r="O122" s="104"/>
      <c r="P122" s="33"/>
      <c r="Q122" s="84"/>
      <c r="R122" s="79"/>
      <c r="S122" s="156"/>
      <c r="T122" s="33"/>
      <c r="U122" s="33"/>
      <c r="V122" s="33"/>
      <c r="W122" s="84"/>
      <c r="X122" s="79"/>
      <c r="Y122" s="156"/>
      <c r="Z122" s="33"/>
      <c r="AA122" s="33"/>
      <c r="AB122" s="33"/>
      <c r="AC122" s="33"/>
      <c r="AH122" s="33"/>
      <c r="AI122" s="84"/>
      <c r="AJ122" s="79"/>
      <c r="AK122" s="156"/>
      <c r="AL122" s="33"/>
      <c r="AM122" s="33"/>
      <c r="AN122" s="33"/>
      <c r="AO122" s="33"/>
    </row>
    <row r="123" spans="1:41" ht="15" x14ac:dyDescent="0.25">
      <c r="A123" s="251">
        <v>4.2</v>
      </c>
      <c r="B123" s="57" t="s">
        <v>119</v>
      </c>
      <c r="C123" s="82">
        <v>53.32</v>
      </c>
      <c r="D123" s="43" t="s">
        <v>17</v>
      </c>
      <c r="E123" s="82"/>
      <c r="F123" s="229">
        <f t="shared" si="9"/>
        <v>0</v>
      </c>
      <c r="H123" s="87"/>
      <c r="I123" s="107"/>
      <c r="J123" s="33"/>
      <c r="K123" s="103"/>
      <c r="L123" s="33"/>
      <c r="M123" s="33"/>
      <c r="N123" s="107"/>
      <c r="O123" s="33"/>
      <c r="P123" s="33"/>
      <c r="Q123" s="33"/>
    </row>
    <row r="124" spans="1:41" x14ac:dyDescent="0.25">
      <c r="A124" s="247">
        <f>A121+1</f>
        <v>5.0999999999999996</v>
      </c>
      <c r="B124" s="13" t="s">
        <v>44</v>
      </c>
      <c r="C124" s="48"/>
      <c r="D124" s="46"/>
      <c r="E124" s="49"/>
      <c r="F124" s="229">
        <f t="shared" si="9"/>
        <v>0</v>
      </c>
      <c r="H124" s="93"/>
      <c r="I124" s="93"/>
      <c r="K124" s="93"/>
    </row>
    <row r="125" spans="1:41" ht="15" x14ac:dyDescent="0.25">
      <c r="A125" s="248">
        <v>5.0999999999999996</v>
      </c>
      <c r="B125" s="99" t="s">
        <v>120</v>
      </c>
      <c r="C125" s="48">
        <v>28.04</v>
      </c>
      <c r="D125" s="51" t="s">
        <v>46</v>
      </c>
      <c r="E125" s="49"/>
      <c r="F125" s="229">
        <f t="shared" si="9"/>
        <v>0</v>
      </c>
      <c r="H125" s="284"/>
      <c r="I125" s="284"/>
      <c r="J125" s="123"/>
      <c r="K125" s="93"/>
    </row>
    <row r="126" spans="1:41" s="129" customFormat="1" ht="12.75" customHeight="1" x14ac:dyDescent="0.25">
      <c r="A126" s="248">
        <f t="shared" ref="A126:A132" si="12">A125+0.1</f>
        <v>5.1999999999999993</v>
      </c>
      <c r="B126" s="45" t="s">
        <v>121</v>
      </c>
      <c r="C126" s="48">
        <v>105.64</v>
      </c>
      <c r="D126" s="51" t="s">
        <v>46</v>
      </c>
      <c r="E126" s="49"/>
      <c r="F126" s="229">
        <f t="shared" si="9"/>
        <v>0</v>
      </c>
      <c r="G126" s="33"/>
      <c r="H126" s="10"/>
    </row>
    <row r="127" spans="1:41" x14ac:dyDescent="0.25">
      <c r="A127" s="248">
        <f t="shared" si="12"/>
        <v>5.2999999999999989</v>
      </c>
      <c r="B127" s="45" t="s">
        <v>48</v>
      </c>
      <c r="C127" s="48">
        <v>44.67</v>
      </c>
      <c r="D127" s="51" t="s">
        <v>46</v>
      </c>
      <c r="E127" s="49"/>
      <c r="F127" s="229">
        <f t="shared" si="9"/>
        <v>0</v>
      </c>
      <c r="H127" s="93"/>
      <c r="I127" s="93"/>
      <c r="J127" s="123"/>
      <c r="K127" s="123"/>
    </row>
    <row r="128" spans="1:41" ht="14.25" customHeight="1" x14ac:dyDescent="0.25">
      <c r="A128" s="248">
        <f t="shared" si="12"/>
        <v>5.3999999999999986</v>
      </c>
      <c r="B128" s="45" t="s">
        <v>122</v>
      </c>
      <c r="C128" s="48">
        <v>27.56</v>
      </c>
      <c r="D128" s="51" t="s">
        <v>46</v>
      </c>
      <c r="E128" s="49"/>
      <c r="F128" s="229">
        <f t="shared" si="9"/>
        <v>0</v>
      </c>
      <c r="H128" s="24"/>
      <c r="I128" s="93"/>
    </row>
    <row r="129" spans="1:41" ht="14.25" customHeight="1" x14ac:dyDescent="0.25">
      <c r="A129" s="248">
        <f t="shared" si="12"/>
        <v>5.4999999999999982</v>
      </c>
      <c r="B129" s="12" t="s">
        <v>123</v>
      </c>
      <c r="C129" s="48">
        <v>19.8</v>
      </c>
      <c r="D129" s="63" t="s">
        <v>13</v>
      </c>
      <c r="E129" s="49"/>
      <c r="F129" s="229">
        <f t="shared" si="9"/>
        <v>0</v>
      </c>
      <c r="H129" s="157"/>
      <c r="I129" s="93"/>
    </row>
    <row r="130" spans="1:41" ht="14.25" customHeight="1" x14ac:dyDescent="0.25">
      <c r="A130" s="248">
        <f t="shared" si="12"/>
        <v>5.5999999999999979</v>
      </c>
      <c r="B130" s="50" t="s">
        <v>124</v>
      </c>
      <c r="C130" s="48">
        <v>8.16</v>
      </c>
      <c r="D130" s="51" t="s">
        <v>46</v>
      </c>
      <c r="E130" s="49"/>
      <c r="F130" s="229">
        <f t="shared" si="9"/>
        <v>0</v>
      </c>
      <c r="H130" s="157"/>
      <c r="I130" s="93"/>
    </row>
    <row r="131" spans="1:41" x14ac:dyDescent="0.25">
      <c r="A131" s="248">
        <f t="shared" si="12"/>
        <v>5.6999999999999975</v>
      </c>
      <c r="B131" s="45" t="s">
        <v>49</v>
      </c>
      <c r="C131" s="48">
        <v>115.4</v>
      </c>
      <c r="D131" s="46" t="s">
        <v>13</v>
      </c>
      <c r="E131" s="49"/>
      <c r="F131" s="229">
        <f t="shared" si="9"/>
        <v>0</v>
      </c>
      <c r="H131" s="93"/>
      <c r="I131" s="93"/>
      <c r="J131" s="123"/>
    </row>
    <row r="132" spans="1:41" x14ac:dyDescent="0.25">
      <c r="A132" s="248">
        <f t="shared" si="12"/>
        <v>5.7999999999999972</v>
      </c>
      <c r="B132" s="12" t="s">
        <v>125</v>
      </c>
      <c r="C132" s="119">
        <v>150.31</v>
      </c>
      <c r="D132" s="32" t="s">
        <v>46</v>
      </c>
      <c r="E132" s="120"/>
      <c r="F132" s="229">
        <f t="shared" si="9"/>
        <v>0</v>
      </c>
      <c r="H132" s="93"/>
      <c r="I132" s="93"/>
    </row>
    <row r="133" spans="1:41" x14ac:dyDescent="0.25">
      <c r="A133" s="248">
        <f>A132+0.1</f>
        <v>5.8999999999999968</v>
      </c>
      <c r="B133" s="12" t="s">
        <v>126</v>
      </c>
      <c r="C133" s="119">
        <v>12.6</v>
      </c>
      <c r="D133" s="32" t="s">
        <v>46</v>
      </c>
      <c r="E133" s="120"/>
      <c r="F133" s="229">
        <f t="shared" si="9"/>
        <v>0</v>
      </c>
      <c r="H133" s="93"/>
      <c r="I133" s="93"/>
    </row>
    <row r="134" spans="1:41" s="117" customFormat="1" x14ac:dyDescent="0.25">
      <c r="A134" s="247">
        <v>6</v>
      </c>
      <c r="B134" s="158" t="s">
        <v>127</v>
      </c>
      <c r="C134" s="82"/>
      <c r="D134" s="63"/>
      <c r="E134" s="82"/>
      <c r="F134" s="229">
        <f t="shared" si="9"/>
        <v>0</v>
      </c>
      <c r="G134" s="33"/>
      <c r="H134" s="103"/>
      <c r="I134" s="84"/>
      <c r="J134" s="84"/>
      <c r="K134" s="118"/>
      <c r="L134" s="33"/>
      <c r="M134" s="112"/>
      <c r="N134" s="108"/>
      <c r="O134" s="33"/>
      <c r="P134" s="33"/>
      <c r="Q134" s="88"/>
      <c r="R134" s="79"/>
      <c r="S134" s="84"/>
      <c r="T134" s="88"/>
      <c r="U134" s="115"/>
      <c r="V134" s="84"/>
      <c r="W134" s="84"/>
      <c r="X134" s="84"/>
      <c r="Y134" s="88"/>
      <c r="Z134" s="84"/>
      <c r="AA134" s="115"/>
      <c r="AB134" s="33"/>
      <c r="AC134" s="33"/>
      <c r="AH134" s="84"/>
      <c r="AI134" s="84"/>
      <c r="AJ134" s="84"/>
      <c r="AK134" s="88"/>
      <c r="AL134" s="84"/>
      <c r="AM134" s="115"/>
      <c r="AN134" s="33"/>
      <c r="AO134" s="33"/>
    </row>
    <row r="135" spans="1:41" s="117" customFormat="1" x14ac:dyDescent="0.25">
      <c r="A135" s="248">
        <v>6.1</v>
      </c>
      <c r="B135" s="62" t="s">
        <v>128</v>
      </c>
      <c r="C135" s="82">
        <v>0.24</v>
      </c>
      <c r="D135" s="63" t="s">
        <v>20</v>
      </c>
      <c r="E135" s="82"/>
      <c r="F135" s="229">
        <f t="shared" si="9"/>
        <v>0</v>
      </c>
      <c r="G135" s="33"/>
      <c r="H135" s="103"/>
      <c r="I135" s="84"/>
      <c r="J135" s="84"/>
      <c r="K135" s="118"/>
      <c r="L135" s="33"/>
      <c r="M135" s="112"/>
      <c r="N135" s="108"/>
      <c r="O135" s="33"/>
      <c r="P135" s="33"/>
      <c r="Q135" s="88"/>
      <c r="R135" s="79"/>
      <c r="S135" s="84"/>
      <c r="T135" s="88"/>
      <c r="U135" s="115"/>
      <c r="V135" s="84"/>
      <c r="W135" s="84"/>
      <c r="X135" s="84"/>
      <c r="Y135" s="88"/>
      <c r="Z135" s="84"/>
      <c r="AA135" s="115"/>
      <c r="AB135" s="33"/>
      <c r="AC135" s="33"/>
      <c r="AH135" s="84"/>
      <c r="AI135" s="84"/>
      <c r="AJ135" s="84"/>
      <c r="AK135" s="88"/>
      <c r="AL135" s="84"/>
      <c r="AM135" s="115"/>
      <c r="AN135" s="33"/>
      <c r="AO135" s="33"/>
    </row>
    <row r="136" spans="1:41" s="117" customFormat="1" x14ac:dyDescent="0.25">
      <c r="A136" s="248">
        <f>+A135+0.1</f>
        <v>6.1999999999999993</v>
      </c>
      <c r="B136" s="62" t="s">
        <v>129</v>
      </c>
      <c r="C136" s="82">
        <v>1</v>
      </c>
      <c r="D136" s="63" t="s">
        <v>4</v>
      </c>
      <c r="E136" s="82"/>
      <c r="F136" s="229">
        <f t="shared" si="9"/>
        <v>0</v>
      </c>
      <c r="G136" s="33"/>
      <c r="H136" s="103"/>
      <c r="I136" s="84"/>
      <c r="J136" s="84"/>
      <c r="K136" s="118"/>
      <c r="L136" s="33"/>
      <c r="M136" s="112"/>
      <c r="N136" s="108"/>
      <c r="O136" s="33"/>
      <c r="P136" s="33"/>
      <c r="Q136" s="88"/>
      <c r="R136" s="79"/>
      <c r="S136" s="84"/>
      <c r="T136" s="88"/>
      <c r="U136" s="115"/>
      <c r="V136" s="84"/>
      <c r="W136" s="84"/>
      <c r="X136" s="84"/>
      <c r="Y136" s="88"/>
      <c r="Z136" s="84"/>
      <c r="AA136" s="115"/>
      <c r="AB136" s="33"/>
      <c r="AC136" s="33"/>
      <c r="AH136" s="84"/>
      <c r="AI136" s="84"/>
      <c r="AJ136" s="84"/>
      <c r="AK136" s="88"/>
      <c r="AL136" s="84"/>
      <c r="AM136" s="115"/>
      <c r="AN136" s="33"/>
      <c r="AO136" s="33"/>
    </row>
    <row r="137" spans="1:41" s="129" customFormat="1" ht="12.75" customHeight="1" x14ac:dyDescent="0.25">
      <c r="A137" s="252">
        <f>+A135+1</f>
        <v>7.1</v>
      </c>
      <c r="B137" s="38" t="s">
        <v>54</v>
      </c>
      <c r="C137" s="119"/>
      <c r="D137" s="122"/>
      <c r="E137" s="120"/>
      <c r="F137" s="229">
        <f t="shared" si="9"/>
        <v>0</v>
      </c>
      <c r="G137" s="33"/>
      <c r="H137" s="10"/>
    </row>
    <row r="138" spans="1:41" s="129" customFormat="1" ht="28.5" customHeight="1" x14ac:dyDescent="0.25">
      <c r="A138" s="255">
        <v>7.1</v>
      </c>
      <c r="B138" s="50" t="s">
        <v>130</v>
      </c>
      <c r="C138" s="119">
        <v>1</v>
      </c>
      <c r="D138" s="122" t="s">
        <v>4</v>
      </c>
      <c r="E138" s="120"/>
      <c r="F138" s="229">
        <f t="shared" si="9"/>
        <v>0</v>
      </c>
      <c r="G138" s="33"/>
      <c r="I138" s="93"/>
      <c r="J138" s="10"/>
    </row>
    <row r="139" spans="1:41" ht="25.5" customHeight="1" x14ac:dyDescent="0.25">
      <c r="A139" s="255">
        <v>7.2</v>
      </c>
      <c r="B139" s="50" t="s">
        <v>131</v>
      </c>
      <c r="C139" s="119">
        <v>1</v>
      </c>
      <c r="D139" s="122" t="s">
        <v>4</v>
      </c>
      <c r="E139" s="120"/>
      <c r="F139" s="229">
        <f t="shared" si="9"/>
        <v>0</v>
      </c>
    </row>
    <row r="140" spans="1:41" ht="12.75" customHeight="1" x14ac:dyDescent="0.25">
      <c r="A140" s="252">
        <f>A137+1</f>
        <v>8.1</v>
      </c>
      <c r="B140" s="16" t="s">
        <v>58</v>
      </c>
      <c r="C140" s="119"/>
      <c r="D140" s="122"/>
      <c r="E140" s="120"/>
      <c r="F140" s="229">
        <f t="shared" si="9"/>
        <v>0</v>
      </c>
    </row>
    <row r="141" spans="1:41" ht="12.75" customHeight="1" x14ac:dyDescent="0.25">
      <c r="A141" s="255">
        <v>8.1</v>
      </c>
      <c r="B141" s="50" t="s">
        <v>132</v>
      </c>
      <c r="C141" s="14">
        <v>28.41</v>
      </c>
      <c r="D141" s="32" t="s">
        <v>86</v>
      </c>
      <c r="E141" s="120"/>
      <c r="F141" s="229">
        <f t="shared" si="9"/>
        <v>0</v>
      </c>
    </row>
    <row r="142" spans="1:41" ht="12.75" customHeight="1" x14ac:dyDescent="0.25">
      <c r="A142" s="255">
        <v>8.1999999999999993</v>
      </c>
      <c r="B142" s="50" t="s">
        <v>133</v>
      </c>
      <c r="C142" s="14">
        <v>1</v>
      </c>
      <c r="D142" s="122" t="s">
        <v>4</v>
      </c>
      <c r="E142" s="120"/>
      <c r="F142" s="229">
        <f t="shared" si="9"/>
        <v>0</v>
      </c>
    </row>
    <row r="143" spans="1:41" x14ac:dyDescent="0.25">
      <c r="A143" s="247">
        <f>+A140+1</f>
        <v>9.1</v>
      </c>
      <c r="B143" s="133" t="s">
        <v>134</v>
      </c>
      <c r="C143" s="134">
        <v>1</v>
      </c>
      <c r="D143" s="135" t="s">
        <v>4</v>
      </c>
      <c r="E143" s="49"/>
      <c r="F143" s="229">
        <f t="shared" si="9"/>
        <v>0</v>
      </c>
    </row>
    <row r="144" spans="1:41" s="129" customFormat="1" ht="14.25" customHeight="1" x14ac:dyDescent="0.25">
      <c r="A144" s="334"/>
      <c r="B144" s="335" t="s">
        <v>135</v>
      </c>
      <c r="C144" s="336"/>
      <c r="D144" s="337"/>
      <c r="E144" s="338"/>
      <c r="F144" s="380">
        <f>SUM(F103:F143)</f>
        <v>0</v>
      </c>
      <c r="G144" s="33"/>
    </row>
    <row r="145" spans="1:16" ht="18.75" customHeight="1" thickBot="1" x14ac:dyDescent="0.3">
      <c r="A145" s="375"/>
      <c r="B145" s="376" t="s">
        <v>136</v>
      </c>
      <c r="C145" s="377"/>
      <c r="D145" s="377"/>
      <c r="E145" s="377"/>
      <c r="F145" s="378">
        <f>+F144+F101+F62</f>
        <v>0</v>
      </c>
      <c r="P145" s="159"/>
    </row>
    <row r="146" spans="1:16" ht="5.25" customHeight="1" x14ac:dyDescent="0.25">
      <c r="A146" s="339"/>
      <c r="B146" s="340"/>
      <c r="C146" s="238"/>
      <c r="D146" s="239"/>
      <c r="E146" s="238"/>
      <c r="F146" s="240"/>
      <c r="K146" s="33"/>
      <c r="P146" s="159"/>
    </row>
    <row r="147" spans="1:16" ht="12.75" customHeight="1" x14ac:dyDescent="0.25">
      <c r="A147" s="226" t="s">
        <v>137</v>
      </c>
      <c r="B147" s="34" t="s">
        <v>138</v>
      </c>
      <c r="C147" s="35"/>
      <c r="D147" s="36"/>
      <c r="E147" s="35"/>
      <c r="F147" s="227"/>
      <c r="H147" s="160"/>
    </row>
    <row r="148" spans="1:16" x14ac:dyDescent="0.25">
      <c r="A148" s="256">
        <v>1</v>
      </c>
      <c r="B148" s="161" t="s">
        <v>139</v>
      </c>
      <c r="C148" s="162"/>
      <c r="D148" s="163"/>
      <c r="E148" s="140"/>
      <c r="F148" s="229">
        <f t="shared" ref="F146:F209" si="13">ROUND((+C148*E148),2)</f>
        <v>0</v>
      </c>
      <c r="N148" s="159"/>
      <c r="O148" s="123"/>
    </row>
    <row r="149" spans="1:16" ht="12.75" customHeight="1" x14ac:dyDescent="0.25">
      <c r="A149" s="257">
        <f>+A148+0.1</f>
        <v>1.1000000000000001</v>
      </c>
      <c r="B149" s="12" t="s">
        <v>140</v>
      </c>
      <c r="C149" s="162">
        <v>56.82</v>
      </c>
      <c r="D149" s="30" t="s">
        <v>46</v>
      </c>
      <c r="E149" s="140"/>
      <c r="F149" s="229">
        <f t="shared" si="13"/>
        <v>0</v>
      </c>
      <c r="N149" s="159"/>
      <c r="O149" s="123"/>
    </row>
    <row r="150" spans="1:16" ht="14.25" customHeight="1" x14ac:dyDescent="0.25">
      <c r="A150" s="258">
        <f>A149+0.1</f>
        <v>1.2000000000000002</v>
      </c>
      <c r="B150" s="38" t="s">
        <v>141</v>
      </c>
      <c r="C150" s="82"/>
      <c r="D150" s="18"/>
      <c r="E150" s="132"/>
      <c r="F150" s="229">
        <f t="shared" si="13"/>
        <v>0</v>
      </c>
      <c r="H150" s="93"/>
      <c r="I150" s="93"/>
      <c r="J150" s="93"/>
      <c r="L150" s="123"/>
      <c r="M150" s="93"/>
      <c r="N150" s="93"/>
    </row>
    <row r="151" spans="1:16" s="24" customFormat="1" x14ac:dyDescent="0.25">
      <c r="A151" s="251" t="s">
        <v>142</v>
      </c>
      <c r="B151" s="50" t="s">
        <v>143</v>
      </c>
      <c r="C151" s="31">
        <v>109.86</v>
      </c>
      <c r="D151" s="30" t="s">
        <v>46</v>
      </c>
      <c r="E151" s="132"/>
      <c r="F151" s="229">
        <f t="shared" si="13"/>
        <v>0</v>
      </c>
      <c r="G151" s="33"/>
      <c r="J151" s="23"/>
      <c r="K151" s="23"/>
    </row>
    <row r="152" spans="1:16" ht="12.75" customHeight="1" x14ac:dyDescent="0.25">
      <c r="A152" s="258">
        <f>A150+0.1</f>
        <v>1.3000000000000003</v>
      </c>
      <c r="B152" s="38" t="s">
        <v>144</v>
      </c>
      <c r="C152" s="82"/>
      <c r="D152" s="18"/>
      <c r="E152" s="132"/>
      <c r="F152" s="229">
        <f t="shared" si="13"/>
        <v>0</v>
      </c>
      <c r="H152" s="160"/>
      <c r="J152" s="33"/>
      <c r="K152" s="33"/>
    </row>
    <row r="153" spans="1:16" s="24" customFormat="1" x14ac:dyDescent="0.25">
      <c r="A153" s="251" t="s">
        <v>145</v>
      </c>
      <c r="B153" s="50" t="s">
        <v>146</v>
      </c>
      <c r="C153" s="31">
        <v>51.88</v>
      </c>
      <c r="D153" s="30" t="s">
        <v>46</v>
      </c>
      <c r="E153" s="132"/>
      <c r="F153" s="229">
        <f t="shared" si="13"/>
        <v>0</v>
      </c>
      <c r="G153" s="33"/>
      <c r="J153" s="23"/>
      <c r="K153" s="23"/>
    </row>
    <row r="154" spans="1:16" ht="14.25" customHeight="1" x14ac:dyDescent="0.25">
      <c r="A154" s="259">
        <f>A152+0.1</f>
        <v>1.4000000000000004</v>
      </c>
      <c r="B154" s="38" t="s">
        <v>147</v>
      </c>
      <c r="C154" s="162"/>
      <c r="D154" s="163"/>
      <c r="E154" s="140"/>
      <c r="F154" s="229">
        <f t="shared" si="13"/>
        <v>0</v>
      </c>
    </row>
    <row r="155" spans="1:16" ht="14.25" customHeight="1" x14ac:dyDescent="0.25">
      <c r="A155" s="248" t="s">
        <v>148</v>
      </c>
      <c r="B155" s="50" t="s">
        <v>149</v>
      </c>
      <c r="C155" s="31">
        <v>1</v>
      </c>
      <c r="D155" s="164" t="s">
        <v>4</v>
      </c>
      <c r="E155" s="132"/>
      <c r="F155" s="229">
        <f t="shared" si="13"/>
        <v>0</v>
      </c>
    </row>
    <row r="156" spans="1:16" ht="24.75" customHeight="1" x14ac:dyDescent="0.25">
      <c r="A156" s="251" t="s">
        <v>150</v>
      </c>
      <c r="B156" s="50" t="s">
        <v>151</v>
      </c>
      <c r="C156" s="31">
        <v>1</v>
      </c>
      <c r="D156" s="164" t="s">
        <v>4</v>
      </c>
      <c r="E156" s="31"/>
      <c r="F156" s="229">
        <f t="shared" si="13"/>
        <v>0</v>
      </c>
    </row>
    <row r="157" spans="1:16" ht="30" customHeight="1" x14ac:dyDescent="0.25">
      <c r="A157" s="251" t="s">
        <v>152</v>
      </c>
      <c r="B157" s="50" t="s">
        <v>153</v>
      </c>
      <c r="C157" s="31">
        <v>1</v>
      </c>
      <c r="D157" s="164" t="s">
        <v>4</v>
      </c>
      <c r="E157" s="31"/>
      <c r="F157" s="229">
        <f t="shared" si="13"/>
        <v>0</v>
      </c>
    </row>
    <row r="158" spans="1:16" ht="14.25" customHeight="1" x14ac:dyDescent="0.25">
      <c r="A158" s="260">
        <f>A154+0.1</f>
        <v>1.5000000000000004</v>
      </c>
      <c r="B158" s="165" t="s">
        <v>154</v>
      </c>
      <c r="C158" s="166"/>
      <c r="D158" s="19"/>
      <c r="E158" s="167"/>
      <c r="F158" s="229">
        <f t="shared" si="13"/>
        <v>0</v>
      </c>
      <c r="H158" s="160"/>
    </row>
    <row r="159" spans="1:16" x14ac:dyDescent="0.25">
      <c r="A159" s="248" t="s">
        <v>155</v>
      </c>
      <c r="B159" s="50" t="s">
        <v>156</v>
      </c>
      <c r="C159" s="134">
        <v>4.1500000000000004</v>
      </c>
      <c r="D159" s="135" t="s">
        <v>13</v>
      </c>
      <c r="E159" s="168"/>
      <c r="F159" s="229">
        <f t="shared" si="13"/>
        <v>0</v>
      </c>
      <c r="H159" s="160"/>
    </row>
    <row r="160" spans="1:16" ht="14.25" customHeight="1" x14ac:dyDescent="0.25">
      <c r="A160" s="248" t="s">
        <v>157</v>
      </c>
      <c r="B160" s="50" t="s">
        <v>158</v>
      </c>
      <c r="C160" s="134">
        <v>1</v>
      </c>
      <c r="D160" s="30" t="s">
        <v>4</v>
      </c>
      <c r="E160" s="168"/>
      <c r="F160" s="229">
        <f t="shared" si="13"/>
        <v>0</v>
      </c>
      <c r="H160" s="160"/>
    </row>
    <row r="161" spans="1:16" ht="14.25" customHeight="1" x14ac:dyDescent="0.25">
      <c r="A161" s="258">
        <v>1.6</v>
      </c>
      <c r="B161" s="169" t="s">
        <v>159</v>
      </c>
      <c r="C161" s="134"/>
      <c r="D161" s="135"/>
      <c r="E161" s="168"/>
      <c r="F161" s="229">
        <f t="shared" si="13"/>
        <v>0</v>
      </c>
      <c r="N161" s="159"/>
      <c r="O161" s="123"/>
    </row>
    <row r="162" spans="1:16" s="86" customFormat="1" ht="14.25" customHeight="1" x14ac:dyDescent="0.25">
      <c r="A162" s="248" t="s">
        <v>160</v>
      </c>
      <c r="B162" s="50" t="s">
        <v>161</v>
      </c>
      <c r="C162" s="134">
        <v>139.03</v>
      </c>
      <c r="D162" s="18" t="s">
        <v>46</v>
      </c>
      <c r="E162" s="168"/>
      <c r="F162" s="229">
        <f t="shared" si="13"/>
        <v>0</v>
      </c>
      <c r="G162" s="33"/>
      <c r="P162" s="60"/>
    </row>
    <row r="163" spans="1:16" ht="14.25" customHeight="1" x14ac:dyDescent="0.25">
      <c r="A163" s="256">
        <f>+A148+1</f>
        <v>2</v>
      </c>
      <c r="B163" s="170" t="s">
        <v>162</v>
      </c>
      <c r="C163" s="162"/>
      <c r="D163" s="163"/>
      <c r="E163" s="140"/>
      <c r="F163" s="229">
        <f t="shared" si="13"/>
        <v>0</v>
      </c>
      <c r="H163" s="160"/>
    </row>
    <row r="164" spans="1:16" x14ac:dyDescent="0.25">
      <c r="A164" s="261">
        <f>+A163+0.1</f>
        <v>2.1</v>
      </c>
      <c r="B164" s="38" t="s">
        <v>141</v>
      </c>
      <c r="C164" s="82"/>
      <c r="D164" s="18"/>
      <c r="E164" s="132"/>
      <c r="F164" s="229">
        <f t="shared" si="13"/>
        <v>0</v>
      </c>
      <c r="N164" s="159"/>
      <c r="O164" s="123"/>
    </row>
    <row r="165" spans="1:16" ht="12.75" customHeight="1" x14ac:dyDescent="0.25">
      <c r="A165" s="248" t="s">
        <v>163</v>
      </c>
      <c r="B165" s="50" t="s">
        <v>164</v>
      </c>
      <c r="C165" s="14">
        <v>36.36</v>
      </c>
      <c r="D165" s="18" t="s">
        <v>46</v>
      </c>
      <c r="E165" s="132"/>
      <c r="F165" s="229">
        <f t="shared" si="13"/>
        <v>0</v>
      </c>
      <c r="N165" s="159"/>
      <c r="O165" s="123"/>
    </row>
    <row r="166" spans="1:16" ht="14.25" customHeight="1" x14ac:dyDescent="0.25">
      <c r="A166" s="248" t="s">
        <v>165</v>
      </c>
      <c r="B166" s="50" t="s">
        <v>166</v>
      </c>
      <c r="C166" s="31">
        <v>50.57</v>
      </c>
      <c r="D166" s="30" t="s">
        <v>46</v>
      </c>
      <c r="E166" s="132"/>
      <c r="F166" s="229">
        <f t="shared" si="13"/>
        <v>0</v>
      </c>
      <c r="H166" s="160"/>
    </row>
    <row r="167" spans="1:16" ht="14.25" customHeight="1" x14ac:dyDescent="0.25">
      <c r="A167" s="248" t="s">
        <v>167</v>
      </c>
      <c r="B167" s="50" t="s">
        <v>168</v>
      </c>
      <c r="C167" s="31">
        <v>62.03</v>
      </c>
      <c r="D167" s="30" t="s">
        <v>46</v>
      </c>
      <c r="E167" s="132"/>
      <c r="F167" s="229">
        <f t="shared" si="13"/>
        <v>0</v>
      </c>
      <c r="H167" s="93"/>
      <c r="I167" s="93"/>
      <c r="J167" s="93"/>
      <c r="K167" s="123"/>
      <c r="L167" s="123"/>
      <c r="M167" s="93"/>
      <c r="N167" s="93"/>
    </row>
    <row r="168" spans="1:16" ht="14.25" customHeight="1" x14ac:dyDescent="0.25">
      <c r="A168" s="248" t="s">
        <v>169</v>
      </c>
      <c r="B168" s="50" t="s">
        <v>170</v>
      </c>
      <c r="C168" s="31">
        <v>156.25</v>
      </c>
      <c r="D168" s="30" t="s">
        <v>46</v>
      </c>
      <c r="E168" s="132"/>
      <c r="F168" s="229">
        <f t="shared" si="13"/>
        <v>0</v>
      </c>
      <c r="H168" s="93"/>
      <c r="I168" s="93"/>
      <c r="J168" s="93"/>
      <c r="K168" s="123"/>
      <c r="L168" s="123"/>
      <c r="M168" s="93"/>
      <c r="N168" s="93"/>
      <c r="O168" s="33"/>
    </row>
    <row r="169" spans="1:16" ht="12.75" customHeight="1" x14ac:dyDescent="0.25">
      <c r="A169" s="258">
        <f>A164+0.1</f>
        <v>2.2000000000000002</v>
      </c>
      <c r="B169" s="38" t="s">
        <v>144</v>
      </c>
      <c r="C169" s="82"/>
      <c r="D169" s="18"/>
      <c r="E169" s="132"/>
      <c r="F169" s="229">
        <f t="shared" si="13"/>
        <v>0</v>
      </c>
      <c r="H169" s="160"/>
    </row>
    <row r="170" spans="1:16" ht="12.75" customHeight="1" x14ac:dyDescent="0.25">
      <c r="A170" s="232" t="s">
        <v>171</v>
      </c>
      <c r="B170" s="50" t="s">
        <v>172</v>
      </c>
      <c r="C170" s="31">
        <v>36.36</v>
      </c>
      <c r="D170" s="30" t="s">
        <v>46</v>
      </c>
      <c r="E170" s="132"/>
      <c r="F170" s="229">
        <f t="shared" si="13"/>
        <v>0</v>
      </c>
      <c r="H170" s="160"/>
    </row>
    <row r="171" spans="1:16" ht="14.25" customHeight="1" x14ac:dyDescent="0.25">
      <c r="A171" s="259">
        <f>+A169+0.1</f>
        <v>2.3000000000000003</v>
      </c>
      <c r="B171" s="38" t="s">
        <v>147</v>
      </c>
      <c r="C171" s="162"/>
      <c r="D171" s="163"/>
      <c r="E171" s="140"/>
      <c r="F171" s="229">
        <f t="shared" si="13"/>
        <v>0</v>
      </c>
      <c r="H171" s="160"/>
    </row>
    <row r="172" spans="1:16" ht="14.25" customHeight="1" x14ac:dyDescent="0.25">
      <c r="A172" s="248" t="s">
        <v>173</v>
      </c>
      <c r="B172" s="50" t="s">
        <v>174</v>
      </c>
      <c r="C172" s="31">
        <v>1</v>
      </c>
      <c r="D172" s="30" t="s">
        <v>4</v>
      </c>
      <c r="E172" s="132"/>
      <c r="F172" s="229">
        <f t="shared" si="13"/>
        <v>0</v>
      </c>
      <c r="H172" s="160"/>
    </row>
    <row r="173" spans="1:16" ht="14.25" customHeight="1" x14ac:dyDescent="0.25">
      <c r="A173" s="248" t="s">
        <v>175</v>
      </c>
      <c r="B173" s="50" t="s">
        <v>176</v>
      </c>
      <c r="C173" s="31">
        <v>3</v>
      </c>
      <c r="D173" s="30" t="s">
        <v>4</v>
      </c>
      <c r="E173" s="132"/>
      <c r="F173" s="229">
        <f t="shared" si="13"/>
        <v>0</v>
      </c>
      <c r="H173" s="160"/>
    </row>
    <row r="174" spans="1:16" ht="24.75" customHeight="1" x14ac:dyDescent="0.25">
      <c r="A174" s="262">
        <f>+A163+1</f>
        <v>3</v>
      </c>
      <c r="B174" s="38" t="s">
        <v>177</v>
      </c>
      <c r="C174" s="172"/>
      <c r="D174" s="163"/>
      <c r="E174" s="140"/>
      <c r="F174" s="229">
        <f t="shared" si="13"/>
        <v>0</v>
      </c>
      <c r="H174" s="160"/>
      <c r="I174" s="33"/>
    </row>
    <row r="175" spans="1:16" ht="14.25" customHeight="1" x14ac:dyDescent="0.25">
      <c r="A175" s="263">
        <v>3.1</v>
      </c>
      <c r="B175" s="38" t="s">
        <v>11</v>
      </c>
      <c r="C175" s="172"/>
      <c r="D175" s="163"/>
      <c r="E175" s="140"/>
      <c r="F175" s="229">
        <f t="shared" si="13"/>
        <v>0</v>
      </c>
      <c r="H175" s="160"/>
    </row>
    <row r="176" spans="1:16" ht="12.75" customHeight="1" x14ac:dyDescent="0.25">
      <c r="A176" s="257" t="s">
        <v>178</v>
      </c>
      <c r="B176" s="50" t="s">
        <v>179</v>
      </c>
      <c r="C176" s="140">
        <v>1</v>
      </c>
      <c r="D176" s="163" t="s">
        <v>53</v>
      </c>
      <c r="E176" s="140"/>
      <c r="F176" s="229">
        <f t="shared" si="13"/>
        <v>0</v>
      </c>
      <c r="H176" s="160"/>
    </row>
    <row r="177" spans="1:16" x14ac:dyDescent="0.25">
      <c r="A177" s="257" t="s">
        <v>180</v>
      </c>
      <c r="B177" s="50" t="s">
        <v>181</v>
      </c>
      <c r="C177" s="140">
        <v>4.28</v>
      </c>
      <c r="D177" s="173" t="s">
        <v>46</v>
      </c>
      <c r="E177" s="140"/>
      <c r="F177" s="229">
        <f t="shared" si="13"/>
        <v>0</v>
      </c>
      <c r="H177" s="66"/>
      <c r="P177" s="159"/>
    </row>
    <row r="178" spans="1:16" ht="14.25" customHeight="1" x14ac:dyDescent="0.25">
      <c r="A178" s="257" t="s">
        <v>182</v>
      </c>
      <c r="B178" s="50" t="s">
        <v>183</v>
      </c>
      <c r="C178" s="140">
        <v>1</v>
      </c>
      <c r="D178" s="30" t="s">
        <v>4</v>
      </c>
      <c r="E178" s="140"/>
      <c r="F178" s="229">
        <f t="shared" si="13"/>
        <v>0</v>
      </c>
      <c r="H178" s="160"/>
    </row>
    <row r="179" spans="1:16" s="86" customFormat="1" x14ac:dyDescent="0.25">
      <c r="A179" s="257" t="s">
        <v>184</v>
      </c>
      <c r="B179" s="50" t="s">
        <v>185</v>
      </c>
      <c r="C179" s="140">
        <v>1</v>
      </c>
      <c r="D179" s="163" t="s">
        <v>53</v>
      </c>
      <c r="E179" s="140"/>
      <c r="F179" s="229">
        <f t="shared" si="13"/>
        <v>0</v>
      </c>
      <c r="G179" s="33"/>
      <c r="I179" s="69"/>
      <c r="J179" s="174"/>
      <c r="P179" s="60"/>
    </row>
    <row r="180" spans="1:16" s="86" customFormat="1" x14ac:dyDescent="0.25">
      <c r="A180" s="264">
        <f>+A175+0.1</f>
        <v>3.2</v>
      </c>
      <c r="B180" s="161" t="s">
        <v>139</v>
      </c>
      <c r="C180" s="162"/>
      <c r="D180" s="163"/>
      <c r="E180" s="140"/>
      <c r="F180" s="229">
        <f t="shared" si="13"/>
        <v>0</v>
      </c>
      <c r="G180" s="33"/>
      <c r="P180" s="60"/>
    </row>
    <row r="181" spans="1:16" ht="12.75" customHeight="1" x14ac:dyDescent="0.25">
      <c r="A181" s="257" t="s">
        <v>186</v>
      </c>
      <c r="B181" s="50" t="s">
        <v>187</v>
      </c>
      <c r="C181" s="162">
        <v>45.94</v>
      </c>
      <c r="D181" s="18" t="s">
        <v>46</v>
      </c>
      <c r="E181" s="140"/>
      <c r="F181" s="229">
        <f t="shared" si="13"/>
        <v>0</v>
      </c>
      <c r="H181" s="160"/>
      <c r="J181" s="175"/>
    </row>
    <row r="182" spans="1:16" ht="12.75" customHeight="1" x14ac:dyDescent="0.25">
      <c r="A182" s="264">
        <f>A180+0.1</f>
        <v>3.3000000000000003</v>
      </c>
      <c r="B182" s="38" t="s">
        <v>141</v>
      </c>
      <c r="C182" s="82"/>
      <c r="D182" s="18"/>
      <c r="E182" s="132"/>
      <c r="F182" s="229">
        <f t="shared" si="13"/>
        <v>0</v>
      </c>
      <c r="N182" s="159"/>
      <c r="O182" s="123"/>
    </row>
    <row r="183" spans="1:16" ht="14.25" customHeight="1" x14ac:dyDescent="0.25">
      <c r="A183" s="248" t="s">
        <v>188</v>
      </c>
      <c r="B183" s="50" t="s">
        <v>189</v>
      </c>
      <c r="C183" s="31">
        <v>65.89</v>
      </c>
      <c r="D183" s="30" t="s">
        <v>46</v>
      </c>
      <c r="E183" s="132"/>
      <c r="F183" s="229">
        <f t="shared" si="13"/>
        <v>0</v>
      </c>
      <c r="K183" s="175"/>
      <c r="P183" s="159"/>
    </row>
    <row r="184" spans="1:16" x14ac:dyDescent="0.25">
      <c r="A184" s="248" t="s">
        <v>190</v>
      </c>
      <c r="B184" s="50" t="s">
        <v>191</v>
      </c>
      <c r="C184" s="31">
        <v>157.59</v>
      </c>
      <c r="D184" s="30" t="s">
        <v>46</v>
      </c>
      <c r="E184" s="132"/>
      <c r="F184" s="229">
        <f t="shared" si="13"/>
        <v>0</v>
      </c>
      <c r="H184" s="176"/>
      <c r="P184" s="159"/>
    </row>
    <row r="185" spans="1:16" x14ac:dyDescent="0.25">
      <c r="A185" s="248" t="s">
        <v>190</v>
      </c>
      <c r="B185" s="50" t="s">
        <v>192</v>
      </c>
      <c r="C185" s="31">
        <v>77.319999999999993</v>
      </c>
      <c r="D185" s="30" t="s">
        <v>46</v>
      </c>
      <c r="E185" s="132"/>
      <c r="F185" s="229">
        <f t="shared" si="13"/>
        <v>0</v>
      </c>
      <c r="P185" s="159"/>
    </row>
    <row r="186" spans="1:16" ht="14.25" customHeight="1" x14ac:dyDescent="0.25">
      <c r="A186" s="264">
        <f>A182+0.1</f>
        <v>3.4000000000000004</v>
      </c>
      <c r="B186" s="38" t="s">
        <v>144</v>
      </c>
      <c r="C186" s="82"/>
      <c r="D186" s="18"/>
      <c r="E186" s="132"/>
      <c r="F186" s="229">
        <f t="shared" si="13"/>
        <v>0</v>
      </c>
      <c r="H186" s="160"/>
    </row>
    <row r="187" spans="1:16" s="24" customFormat="1" ht="14.25" customHeight="1" x14ac:dyDescent="0.25">
      <c r="A187" s="232" t="s">
        <v>193</v>
      </c>
      <c r="B187" s="50" t="s">
        <v>172</v>
      </c>
      <c r="C187" s="31">
        <v>48.72</v>
      </c>
      <c r="D187" s="30" t="s">
        <v>46</v>
      </c>
      <c r="E187" s="132"/>
      <c r="F187" s="229">
        <f t="shared" si="13"/>
        <v>0</v>
      </c>
      <c r="G187" s="33"/>
      <c r="H187" s="171"/>
    </row>
    <row r="188" spans="1:16" ht="12.75" customHeight="1" x14ac:dyDescent="0.25">
      <c r="A188" s="264">
        <f>+A186+0.1</f>
        <v>3.5000000000000004</v>
      </c>
      <c r="B188" s="177" t="s">
        <v>194</v>
      </c>
      <c r="C188" s="178"/>
      <c r="D188" s="179"/>
      <c r="E188" s="167"/>
      <c r="F188" s="229">
        <f t="shared" si="13"/>
        <v>0</v>
      </c>
      <c r="H188" s="160"/>
      <c r="I188" s="33"/>
      <c r="J188" s="180"/>
      <c r="K188" s="33"/>
    </row>
    <row r="189" spans="1:16" ht="12.75" customHeight="1" x14ac:dyDescent="0.25">
      <c r="A189" s="248" t="s">
        <v>195</v>
      </c>
      <c r="B189" s="50" t="s">
        <v>164</v>
      </c>
      <c r="C189" s="14">
        <v>45.31</v>
      </c>
      <c r="D189" s="18" t="s">
        <v>46</v>
      </c>
      <c r="E189" s="132"/>
      <c r="F189" s="229">
        <f t="shared" si="13"/>
        <v>0</v>
      </c>
      <c r="H189" s="160"/>
      <c r="I189" s="176"/>
    </row>
    <row r="190" spans="1:16" ht="12.75" customHeight="1" x14ac:dyDescent="0.25">
      <c r="A190" s="251" t="s">
        <v>196</v>
      </c>
      <c r="B190" s="12" t="s">
        <v>197</v>
      </c>
      <c r="C190" s="82">
        <v>3.41</v>
      </c>
      <c r="D190" s="18" t="s">
        <v>46</v>
      </c>
      <c r="E190" s="132"/>
      <c r="F190" s="229">
        <f t="shared" si="13"/>
        <v>0</v>
      </c>
      <c r="H190" s="160"/>
    </row>
    <row r="191" spans="1:16" ht="12.75" customHeight="1" x14ac:dyDescent="0.25">
      <c r="A191" s="251" t="s">
        <v>198</v>
      </c>
      <c r="B191" s="12" t="s">
        <v>199</v>
      </c>
      <c r="C191" s="14">
        <v>18.03</v>
      </c>
      <c r="D191" s="18" t="s">
        <v>46</v>
      </c>
      <c r="E191" s="132"/>
      <c r="F191" s="229">
        <f t="shared" si="13"/>
        <v>0</v>
      </c>
      <c r="H191" s="160"/>
    </row>
    <row r="192" spans="1:16" ht="14.25" customHeight="1" x14ac:dyDescent="0.25">
      <c r="A192" s="259">
        <f>A188+0.1</f>
        <v>3.6000000000000005</v>
      </c>
      <c r="B192" s="38" t="s">
        <v>147</v>
      </c>
      <c r="C192" s="162"/>
      <c r="D192" s="163"/>
      <c r="E192" s="140"/>
      <c r="F192" s="229">
        <f t="shared" si="13"/>
        <v>0</v>
      </c>
      <c r="H192" s="160"/>
    </row>
    <row r="193" spans="1:16" ht="14.25" customHeight="1" x14ac:dyDescent="0.25">
      <c r="A193" s="251" t="s">
        <v>200</v>
      </c>
      <c r="B193" s="50" t="s">
        <v>201</v>
      </c>
      <c r="C193" s="31">
        <v>1</v>
      </c>
      <c r="D193" s="30" t="s">
        <v>4</v>
      </c>
      <c r="E193" s="132"/>
      <c r="F193" s="229">
        <f t="shared" si="13"/>
        <v>0</v>
      </c>
      <c r="H193" s="160"/>
    </row>
    <row r="194" spans="1:16" ht="12.75" customHeight="1" x14ac:dyDescent="0.25">
      <c r="A194" s="251" t="s">
        <v>202</v>
      </c>
      <c r="B194" s="50" t="s">
        <v>176</v>
      </c>
      <c r="C194" s="31">
        <v>3</v>
      </c>
      <c r="D194" s="30" t="s">
        <v>4</v>
      </c>
      <c r="E194" s="132"/>
      <c r="F194" s="229">
        <f t="shared" si="13"/>
        <v>0</v>
      </c>
      <c r="H194" s="160"/>
    </row>
    <row r="195" spans="1:16" ht="42.75" customHeight="1" x14ac:dyDescent="0.25">
      <c r="A195" s="251" t="s">
        <v>203</v>
      </c>
      <c r="B195" s="181" t="s">
        <v>204</v>
      </c>
      <c r="C195" s="31">
        <v>1</v>
      </c>
      <c r="D195" s="30" t="s">
        <v>4</v>
      </c>
      <c r="E195" s="140"/>
      <c r="F195" s="229">
        <f t="shared" si="13"/>
        <v>0</v>
      </c>
    </row>
    <row r="196" spans="1:16" ht="12.75" customHeight="1" x14ac:dyDescent="0.25">
      <c r="A196" s="262">
        <f>+A174+1</f>
        <v>4</v>
      </c>
      <c r="B196" s="38" t="s">
        <v>205</v>
      </c>
      <c r="C196" s="31"/>
      <c r="D196" s="30"/>
      <c r="E196" s="167"/>
      <c r="F196" s="229">
        <f t="shared" si="13"/>
        <v>0</v>
      </c>
      <c r="H196" s="33"/>
      <c r="I196" s="33"/>
      <c r="P196" s="159"/>
    </row>
    <row r="197" spans="1:16" ht="3" customHeight="1" x14ac:dyDescent="0.25">
      <c r="A197" s="265"/>
      <c r="B197" s="38"/>
      <c r="C197" s="31"/>
      <c r="D197" s="30"/>
      <c r="E197" s="167"/>
      <c r="F197" s="229">
        <f t="shared" si="13"/>
        <v>0</v>
      </c>
      <c r="P197" s="159"/>
    </row>
    <row r="198" spans="1:16" ht="14.25" customHeight="1" x14ac:dyDescent="0.25">
      <c r="A198" s="258">
        <f>A196+0.1</f>
        <v>4.0999999999999996</v>
      </c>
      <c r="B198" s="38" t="s">
        <v>11</v>
      </c>
      <c r="C198" s="31"/>
      <c r="D198" s="30"/>
      <c r="E198" s="167"/>
      <c r="F198" s="229">
        <f t="shared" si="13"/>
        <v>0</v>
      </c>
      <c r="H198" s="160"/>
      <c r="I198" s="86"/>
      <c r="K198" s="176"/>
    </row>
    <row r="199" spans="1:16" ht="14.25" customHeight="1" x14ac:dyDescent="0.25">
      <c r="A199" s="254" t="s">
        <v>206</v>
      </c>
      <c r="B199" s="50" t="s">
        <v>207</v>
      </c>
      <c r="C199" s="14">
        <v>1</v>
      </c>
      <c r="D199" s="18" t="s">
        <v>53</v>
      </c>
      <c r="E199" s="132"/>
      <c r="F199" s="229">
        <f t="shared" si="13"/>
        <v>0</v>
      </c>
      <c r="H199" s="33"/>
      <c r="I199" s="33"/>
      <c r="P199" s="159"/>
    </row>
    <row r="200" spans="1:16" ht="14.25" customHeight="1" x14ac:dyDescent="0.25">
      <c r="A200" s="264">
        <f>+A198+0.1</f>
        <v>4.1999999999999993</v>
      </c>
      <c r="B200" s="161" t="s">
        <v>139</v>
      </c>
      <c r="C200" s="162"/>
      <c r="D200" s="163"/>
      <c r="E200" s="140"/>
      <c r="F200" s="229">
        <f t="shared" si="13"/>
        <v>0</v>
      </c>
      <c r="H200" s="33"/>
      <c r="I200" s="33"/>
      <c r="P200" s="159"/>
    </row>
    <row r="201" spans="1:16" ht="12.75" customHeight="1" x14ac:dyDescent="0.25">
      <c r="A201" s="245" t="s">
        <v>208</v>
      </c>
      <c r="B201" s="50" t="s">
        <v>187</v>
      </c>
      <c r="C201" s="162">
        <v>8.42</v>
      </c>
      <c r="D201" s="18" t="s">
        <v>46</v>
      </c>
      <c r="E201" s="140"/>
      <c r="F201" s="229">
        <f t="shared" si="13"/>
        <v>0</v>
      </c>
      <c r="H201" s="33"/>
      <c r="I201" s="33"/>
      <c r="P201" s="159"/>
    </row>
    <row r="202" spans="1:16" x14ac:dyDescent="0.25">
      <c r="A202" s="264">
        <f>A200+0.1</f>
        <v>4.2999999999999989</v>
      </c>
      <c r="B202" s="38" t="s">
        <v>141</v>
      </c>
      <c r="C202" s="82"/>
      <c r="D202" s="18"/>
      <c r="E202" s="132"/>
      <c r="F202" s="229">
        <f t="shared" si="13"/>
        <v>0</v>
      </c>
      <c r="N202" s="159"/>
      <c r="O202" s="123"/>
    </row>
    <row r="203" spans="1:16" ht="14.25" customHeight="1" x14ac:dyDescent="0.25">
      <c r="A203" s="248" t="s">
        <v>209</v>
      </c>
      <c r="B203" s="50" t="s">
        <v>189</v>
      </c>
      <c r="C203" s="31">
        <v>88.69</v>
      </c>
      <c r="D203" s="30" t="s">
        <v>46</v>
      </c>
      <c r="E203" s="132"/>
      <c r="F203" s="229">
        <f t="shared" si="13"/>
        <v>0</v>
      </c>
      <c r="H203" s="93"/>
      <c r="I203" s="93"/>
      <c r="J203" s="93"/>
      <c r="K203" s="123"/>
      <c r="L203" s="123"/>
      <c r="M203" s="93"/>
      <c r="N203" s="93"/>
      <c r="O203" s="33"/>
    </row>
    <row r="204" spans="1:16" ht="14.25" customHeight="1" x14ac:dyDescent="0.25">
      <c r="A204" s="248" t="s">
        <v>210</v>
      </c>
      <c r="B204" s="50" t="s">
        <v>211</v>
      </c>
      <c r="C204" s="31">
        <v>86.18</v>
      </c>
      <c r="D204" s="30" t="s">
        <v>46</v>
      </c>
      <c r="E204" s="132"/>
      <c r="F204" s="229">
        <f t="shared" si="13"/>
        <v>0</v>
      </c>
      <c r="H204" s="93"/>
      <c r="I204" s="93"/>
      <c r="J204" s="93"/>
      <c r="K204" s="123"/>
      <c r="L204" s="123"/>
      <c r="M204" s="93"/>
      <c r="N204" s="93"/>
      <c r="O204" s="33"/>
    </row>
    <row r="205" spans="1:16" ht="14.25" customHeight="1" x14ac:dyDescent="0.25">
      <c r="A205" s="248" t="s">
        <v>212</v>
      </c>
      <c r="B205" s="50" t="s">
        <v>213</v>
      </c>
      <c r="C205" s="31">
        <v>103.94</v>
      </c>
      <c r="D205" s="30" t="s">
        <v>46</v>
      </c>
      <c r="E205" s="132"/>
      <c r="F205" s="229">
        <f t="shared" si="13"/>
        <v>0</v>
      </c>
      <c r="H205" s="93"/>
      <c r="I205" s="93"/>
      <c r="J205" s="93"/>
      <c r="K205" s="123"/>
      <c r="L205" s="123"/>
      <c r="M205" s="93"/>
      <c r="N205" s="93"/>
      <c r="O205" s="33"/>
    </row>
    <row r="206" spans="1:16" ht="14.25" customHeight="1" x14ac:dyDescent="0.25">
      <c r="A206" s="258">
        <f>A202+0.1</f>
        <v>4.3999999999999986</v>
      </c>
      <c r="B206" s="38" t="s">
        <v>144</v>
      </c>
      <c r="C206" s="82"/>
      <c r="D206" s="18"/>
      <c r="E206" s="132"/>
      <c r="F206" s="229">
        <f t="shared" si="13"/>
        <v>0</v>
      </c>
      <c r="H206" s="160"/>
    </row>
    <row r="207" spans="1:16" ht="12.75" customHeight="1" x14ac:dyDescent="0.25">
      <c r="A207" s="248" t="s">
        <v>214</v>
      </c>
      <c r="B207" s="50" t="s">
        <v>172</v>
      </c>
      <c r="C207" s="31">
        <v>69.63</v>
      </c>
      <c r="D207" s="30" t="s">
        <v>46</v>
      </c>
      <c r="E207" s="132"/>
      <c r="F207" s="229">
        <f t="shared" si="13"/>
        <v>0</v>
      </c>
      <c r="H207" s="33"/>
      <c r="I207" s="33"/>
      <c r="P207" s="159"/>
    </row>
    <row r="208" spans="1:16" x14ac:dyDescent="0.25">
      <c r="A208" s="266">
        <f>A206+0.1</f>
        <v>4.4999999999999982</v>
      </c>
      <c r="B208" s="182" t="s">
        <v>194</v>
      </c>
      <c r="C208" s="31"/>
      <c r="D208" s="164"/>
      <c r="E208" s="132"/>
      <c r="F208" s="229">
        <f t="shared" si="13"/>
        <v>0</v>
      </c>
      <c r="H208" s="33"/>
      <c r="I208" s="33"/>
      <c r="P208" s="159"/>
    </row>
    <row r="209" spans="1:16" ht="12.75" customHeight="1" x14ac:dyDescent="0.25">
      <c r="A209" s="248" t="s">
        <v>215</v>
      </c>
      <c r="B209" s="50" t="s">
        <v>216</v>
      </c>
      <c r="C209" s="14">
        <v>63.99</v>
      </c>
      <c r="D209" s="18" t="s">
        <v>46</v>
      </c>
      <c r="E209" s="132"/>
      <c r="F209" s="229">
        <f t="shared" si="13"/>
        <v>0</v>
      </c>
      <c r="H209" s="33"/>
      <c r="I209" s="33"/>
      <c r="P209" s="159"/>
    </row>
    <row r="210" spans="1:16" x14ac:dyDescent="0.25">
      <c r="A210" s="251" t="s">
        <v>217</v>
      </c>
      <c r="B210" s="12" t="s">
        <v>197</v>
      </c>
      <c r="C210" s="82">
        <v>5.64</v>
      </c>
      <c r="D210" s="18" t="s">
        <v>46</v>
      </c>
      <c r="E210" s="132"/>
      <c r="F210" s="229">
        <f t="shared" ref="F210:F273" si="14">ROUND((+C210*E210),2)</f>
        <v>0</v>
      </c>
      <c r="H210" s="33"/>
      <c r="I210" s="33"/>
      <c r="P210" s="159"/>
    </row>
    <row r="211" spans="1:16" x14ac:dyDescent="0.25">
      <c r="A211" s="251" t="s">
        <v>218</v>
      </c>
      <c r="B211" s="12" t="s">
        <v>199</v>
      </c>
      <c r="C211" s="82">
        <v>31.69</v>
      </c>
      <c r="D211" s="18" t="s">
        <v>46</v>
      </c>
      <c r="E211" s="132"/>
      <c r="F211" s="229">
        <f t="shared" si="14"/>
        <v>0</v>
      </c>
      <c r="P211" s="159"/>
    </row>
    <row r="212" spans="1:16" ht="12.75" customHeight="1" x14ac:dyDescent="0.25">
      <c r="A212" s="247">
        <f>+A196+1</f>
        <v>5</v>
      </c>
      <c r="B212" s="38" t="s">
        <v>219</v>
      </c>
      <c r="C212" s="31"/>
      <c r="D212" s="30"/>
      <c r="E212" s="167"/>
      <c r="F212" s="229">
        <f t="shared" si="14"/>
        <v>0</v>
      </c>
      <c r="P212" s="159"/>
    </row>
    <row r="213" spans="1:16" ht="12.75" customHeight="1" x14ac:dyDescent="0.25">
      <c r="A213" s="258">
        <f>+A212+0.1</f>
        <v>5.0999999999999996</v>
      </c>
      <c r="B213" s="38" t="s">
        <v>141</v>
      </c>
      <c r="C213" s="82"/>
      <c r="D213" s="18"/>
      <c r="E213" s="132"/>
      <c r="F213" s="229">
        <f t="shared" si="14"/>
        <v>0</v>
      </c>
      <c r="N213" s="159"/>
      <c r="O213" s="123"/>
    </row>
    <row r="214" spans="1:16" ht="12.75" customHeight="1" x14ac:dyDescent="0.25">
      <c r="A214" s="248" t="s">
        <v>220</v>
      </c>
      <c r="B214" s="50" t="s">
        <v>216</v>
      </c>
      <c r="C214" s="14">
        <v>31.25</v>
      </c>
      <c r="D214" s="18" t="s">
        <v>46</v>
      </c>
      <c r="E214" s="132"/>
      <c r="F214" s="229">
        <f t="shared" si="14"/>
        <v>0</v>
      </c>
      <c r="H214" s="33"/>
      <c r="I214" s="33"/>
      <c r="P214" s="159"/>
    </row>
    <row r="215" spans="1:16" ht="14.25" customHeight="1" x14ac:dyDescent="0.25">
      <c r="A215" s="248" t="s">
        <v>221</v>
      </c>
      <c r="B215" s="50" t="s">
        <v>189</v>
      </c>
      <c r="C215" s="31">
        <v>44.21</v>
      </c>
      <c r="D215" s="30" t="s">
        <v>46</v>
      </c>
      <c r="E215" s="132"/>
      <c r="F215" s="229">
        <f t="shared" si="14"/>
        <v>0</v>
      </c>
      <c r="H215" s="160"/>
    </row>
    <row r="216" spans="1:16" ht="14.25" customHeight="1" x14ac:dyDescent="0.25">
      <c r="A216" s="248" t="s">
        <v>222</v>
      </c>
      <c r="B216" s="50" t="s">
        <v>211</v>
      </c>
      <c r="C216" s="31">
        <v>59.73</v>
      </c>
      <c r="D216" s="30" t="s">
        <v>46</v>
      </c>
      <c r="E216" s="132"/>
      <c r="F216" s="229">
        <f t="shared" si="14"/>
        <v>0</v>
      </c>
      <c r="H216" s="93"/>
      <c r="I216" s="93"/>
      <c r="J216" s="93"/>
      <c r="K216" s="123"/>
      <c r="L216" s="123"/>
      <c r="M216" s="93"/>
      <c r="N216" s="93"/>
    </row>
    <row r="217" spans="1:16" ht="14.25" customHeight="1" x14ac:dyDescent="0.25">
      <c r="A217" s="248" t="s">
        <v>223</v>
      </c>
      <c r="B217" s="50" t="s">
        <v>224</v>
      </c>
      <c r="C217" s="31">
        <v>88.61</v>
      </c>
      <c r="D217" s="30" t="s">
        <v>46</v>
      </c>
      <c r="E217" s="132"/>
      <c r="F217" s="229">
        <f t="shared" si="14"/>
        <v>0</v>
      </c>
      <c r="H217" s="93"/>
      <c r="I217" s="93"/>
      <c r="J217" s="93"/>
      <c r="K217" s="123"/>
      <c r="L217" s="123"/>
      <c r="M217" s="93"/>
      <c r="N217" s="93"/>
      <c r="O217" s="33"/>
    </row>
    <row r="218" spans="1:16" x14ac:dyDescent="0.25">
      <c r="A218" s="258">
        <f>+A213+0.1</f>
        <v>5.1999999999999993</v>
      </c>
      <c r="B218" s="38" t="s">
        <v>144</v>
      </c>
      <c r="C218" s="82"/>
      <c r="D218" s="18"/>
      <c r="E218" s="132"/>
      <c r="F218" s="229">
        <f t="shared" si="14"/>
        <v>0</v>
      </c>
      <c r="H218" s="33"/>
      <c r="I218" s="33"/>
      <c r="P218" s="159"/>
    </row>
    <row r="219" spans="1:16" ht="25.5" x14ac:dyDescent="0.25">
      <c r="A219" s="232" t="s">
        <v>225</v>
      </c>
      <c r="B219" s="50" t="s">
        <v>226</v>
      </c>
      <c r="C219" s="31">
        <v>31.25</v>
      </c>
      <c r="D219" s="30" t="s">
        <v>46</v>
      </c>
      <c r="E219" s="132"/>
      <c r="F219" s="229">
        <f t="shared" si="14"/>
        <v>0</v>
      </c>
      <c r="H219" s="33"/>
      <c r="I219" s="33"/>
      <c r="P219" s="159"/>
    </row>
    <row r="220" spans="1:16" x14ac:dyDescent="0.25">
      <c r="A220" s="259">
        <f>+A218+0.1</f>
        <v>5.2999999999999989</v>
      </c>
      <c r="B220" s="38" t="s">
        <v>147</v>
      </c>
      <c r="C220" s="162"/>
      <c r="D220" s="163"/>
      <c r="E220" s="140"/>
      <c r="F220" s="229">
        <f t="shared" si="14"/>
        <v>0</v>
      </c>
      <c r="H220" s="33"/>
      <c r="I220" s="33"/>
      <c r="P220" s="159"/>
    </row>
    <row r="221" spans="1:16" ht="12.75" customHeight="1" x14ac:dyDescent="0.25">
      <c r="A221" s="248" t="s">
        <v>227</v>
      </c>
      <c r="B221" s="50" t="s">
        <v>176</v>
      </c>
      <c r="C221" s="31">
        <v>1</v>
      </c>
      <c r="D221" s="164" t="s">
        <v>4</v>
      </c>
      <c r="E221" s="132"/>
      <c r="F221" s="229">
        <f t="shared" si="14"/>
        <v>0</v>
      </c>
      <c r="H221" s="33"/>
      <c r="I221" s="33"/>
      <c r="P221" s="159"/>
    </row>
    <row r="222" spans="1:16" x14ac:dyDescent="0.25">
      <c r="A222" s="248" t="s">
        <v>228</v>
      </c>
      <c r="B222" s="50" t="s">
        <v>174</v>
      </c>
      <c r="C222" s="31">
        <v>3</v>
      </c>
      <c r="D222" s="164" t="s">
        <v>4</v>
      </c>
      <c r="E222" s="132"/>
      <c r="F222" s="229">
        <f t="shared" si="14"/>
        <v>0</v>
      </c>
      <c r="H222" s="33"/>
      <c r="I222" s="33"/>
      <c r="P222" s="159"/>
    </row>
    <row r="223" spans="1:16" ht="12.75" customHeight="1" x14ac:dyDescent="0.25">
      <c r="A223" s="247">
        <f>A212+1</f>
        <v>6</v>
      </c>
      <c r="B223" s="38" t="s">
        <v>229</v>
      </c>
      <c r="C223" s="31"/>
      <c r="D223" s="30"/>
      <c r="E223" s="167"/>
      <c r="F223" s="229">
        <f t="shared" si="14"/>
        <v>0</v>
      </c>
      <c r="H223" s="33"/>
      <c r="I223" s="33"/>
      <c r="P223" s="159"/>
    </row>
    <row r="224" spans="1:16" ht="12.75" customHeight="1" x14ac:dyDescent="0.25">
      <c r="A224" s="264">
        <f>+A223+0.1</f>
        <v>6.1</v>
      </c>
      <c r="B224" s="161" t="s">
        <v>139</v>
      </c>
      <c r="C224" s="162"/>
      <c r="D224" s="163"/>
      <c r="E224" s="140"/>
      <c r="F224" s="229">
        <f t="shared" si="14"/>
        <v>0</v>
      </c>
      <c r="H224" s="33"/>
      <c r="I224" s="33"/>
      <c r="P224" s="159"/>
    </row>
    <row r="225" spans="1:23" s="183" customFormat="1" ht="12.75" customHeight="1" x14ac:dyDescent="0.25">
      <c r="A225" s="245" t="s">
        <v>230</v>
      </c>
      <c r="B225" s="50" t="s">
        <v>187</v>
      </c>
      <c r="C225" s="162">
        <v>8.0299999999999994</v>
      </c>
      <c r="D225" s="30" t="s">
        <v>46</v>
      </c>
      <c r="E225" s="140"/>
      <c r="F225" s="229">
        <f t="shared" si="14"/>
        <v>0</v>
      </c>
      <c r="G225" s="33"/>
    </row>
    <row r="226" spans="1:23" ht="12.75" customHeight="1" x14ac:dyDescent="0.25">
      <c r="A226" s="261">
        <f>+A224+0.1</f>
        <v>6.1999999999999993</v>
      </c>
      <c r="B226" s="38" t="s">
        <v>141</v>
      </c>
      <c r="C226" s="82"/>
      <c r="D226" s="18"/>
      <c r="E226" s="132"/>
      <c r="F226" s="229">
        <f t="shared" si="14"/>
        <v>0</v>
      </c>
      <c r="O226" s="33"/>
    </row>
    <row r="227" spans="1:23" x14ac:dyDescent="0.25">
      <c r="A227" s="248" t="s">
        <v>231</v>
      </c>
      <c r="B227" s="50" t="s">
        <v>189</v>
      </c>
      <c r="C227" s="31">
        <v>109.58</v>
      </c>
      <c r="D227" s="30" t="s">
        <v>46</v>
      </c>
      <c r="E227" s="132"/>
      <c r="F227" s="229">
        <f t="shared" si="14"/>
        <v>0</v>
      </c>
    </row>
    <row r="228" spans="1:23" x14ac:dyDescent="0.25">
      <c r="A228" s="248" t="s">
        <v>232</v>
      </c>
      <c r="B228" s="50" t="s">
        <v>233</v>
      </c>
      <c r="C228" s="31">
        <v>95.21</v>
      </c>
      <c r="D228" s="30" t="s">
        <v>46</v>
      </c>
      <c r="E228" s="132"/>
      <c r="F228" s="229">
        <f t="shared" si="14"/>
        <v>0</v>
      </c>
      <c r="L228" s="159"/>
      <c r="M228" s="159"/>
      <c r="W228" s="93"/>
    </row>
    <row r="229" spans="1:23" x14ac:dyDescent="0.25">
      <c r="A229" s="248" t="s">
        <v>234</v>
      </c>
      <c r="B229" s="50" t="s">
        <v>213</v>
      </c>
      <c r="C229" s="31">
        <v>162.21</v>
      </c>
      <c r="D229" s="30" t="s">
        <v>46</v>
      </c>
      <c r="E229" s="132"/>
      <c r="F229" s="229">
        <f t="shared" si="14"/>
        <v>0</v>
      </c>
      <c r="L229" s="159"/>
      <c r="M229" s="159"/>
      <c r="W229" s="93"/>
    </row>
    <row r="230" spans="1:23" x14ac:dyDescent="0.25">
      <c r="A230" s="258">
        <f>+A226+0.1</f>
        <v>6.2999999999999989</v>
      </c>
      <c r="B230" s="38" t="s">
        <v>144</v>
      </c>
      <c r="C230" s="82"/>
      <c r="D230" s="18"/>
      <c r="E230" s="132"/>
      <c r="F230" s="229">
        <f t="shared" si="14"/>
        <v>0</v>
      </c>
      <c r="P230" s="159"/>
    </row>
    <row r="231" spans="1:23" ht="28.5" customHeight="1" x14ac:dyDescent="0.25">
      <c r="A231" s="232" t="s">
        <v>235</v>
      </c>
      <c r="B231" s="50" t="s">
        <v>236</v>
      </c>
      <c r="C231" s="31">
        <v>87.19</v>
      </c>
      <c r="D231" s="30" t="s">
        <v>46</v>
      </c>
      <c r="E231" s="132"/>
      <c r="F231" s="229">
        <f t="shared" si="14"/>
        <v>0</v>
      </c>
      <c r="P231" s="159"/>
    </row>
    <row r="232" spans="1:23" x14ac:dyDescent="0.25">
      <c r="A232" s="266">
        <f>+A230+0.1</f>
        <v>6.3999999999999986</v>
      </c>
      <c r="B232" s="182" t="s">
        <v>194</v>
      </c>
      <c r="C232" s="31"/>
      <c r="D232" s="164"/>
      <c r="E232" s="132"/>
      <c r="F232" s="229">
        <f t="shared" si="14"/>
        <v>0</v>
      </c>
      <c r="P232" s="159"/>
    </row>
    <row r="233" spans="1:23" ht="12.75" customHeight="1" x14ac:dyDescent="0.25">
      <c r="A233" s="248" t="s">
        <v>237</v>
      </c>
      <c r="B233" s="50" t="s">
        <v>216</v>
      </c>
      <c r="C233" s="53">
        <v>82.15</v>
      </c>
      <c r="D233" s="30" t="s">
        <v>46</v>
      </c>
      <c r="E233" s="132"/>
      <c r="F233" s="229">
        <f t="shared" si="14"/>
        <v>0</v>
      </c>
      <c r="O233" s="33"/>
    </row>
    <row r="234" spans="1:23" ht="12.75" customHeight="1" x14ac:dyDescent="0.25">
      <c r="A234" s="251" t="s">
        <v>238</v>
      </c>
      <c r="B234" s="12" t="s">
        <v>197</v>
      </c>
      <c r="C234" s="82">
        <v>5.04</v>
      </c>
      <c r="D234" s="18" t="s">
        <v>46</v>
      </c>
      <c r="E234" s="132"/>
      <c r="F234" s="229">
        <f t="shared" si="14"/>
        <v>0</v>
      </c>
      <c r="H234" s="86"/>
      <c r="P234" s="159"/>
    </row>
    <row r="235" spans="1:23" x14ac:dyDescent="0.25">
      <c r="A235" s="248" t="s">
        <v>239</v>
      </c>
      <c r="B235" s="12" t="s">
        <v>199</v>
      </c>
      <c r="C235" s="82">
        <v>31.34</v>
      </c>
      <c r="D235" s="18" t="s">
        <v>46</v>
      </c>
      <c r="E235" s="132"/>
      <c r="F235" s="229">
        <f t="shared" si="14"/>
        <v>0</v>
      </c>
      <c r="H235" s="33"/>
      <c r="I235" s="33"/>
      <c r="P235" s="159"/>
    </row>
    <row r="236" spans="1:23" x14ac:dyDescent="0.25">
      <c r="A236" s="247">
        <f>+A223+1</f>
        <v>7</v>
      </c>
      <c r="B236" s="38" t="s">
        <v>240</v>
      </c>
      <c r="C236" s="31"/>
      <c r="D236" s="30"/>
      <c r="E236" s="167"/>
      <c r="F236" s="229">
        <f t="shared" si="14"/>
        <v>0</v>
      </c>
      <c r="P236" s="159"/>
    </row>
    <row r="237" spans="1:23" ht="4.5" customHeight="1" x14ac:dyDescent="0.25">
      <c r="A237" s="247"/>
      <c r="B237" s="38"/>
      <c r="C237" s="31"/>
      <c r="D237" s="30"/>
      <c r="E237" s="167"/>
      <c r="F237" s="229">
        <f t="shared" si="14"/>
        <v>0</v>
      </c>
      <c r="P237" s="159"/>
    </row>
    <row r="238" spans="1:23" x14ac:dyDescent="0.25">
      <c r="A238" s="263">
        <f>+A236+0.1</f>
        <v>7.1</v>
      </c>
      <c r="B238" s="184" t="s">
        <v>139</v>
      </c>
      <c r="C238" s="140"/>
      <c r="D238" s="173"/>
      <c r="E238" s="140"/>
      <c r="F238" s="229">
        <f t="shared" si="14"/>
        <v>0</v>
      </c>
      <c r="P238" s="159"/>
    </row>
    <row r="239" spans="1:23" ht="12.75" customHeight="1" x14ac:dyDescent="0.25">
      <c r="A239" s="245" t="s">
        <v>241</v>
      </c>
      <c r="B239" s="50" t="s">
        <v>242</v>
      </c>
      <c r="C239" s="140">
        <v>54.68</v>
      </c>
      <c r="D239" s="30" t="s">
        <v>46</v>
      </c>
      <c r="E239" s="140"/>
      <c r="F239" s="229">
        <f t="shared" si="14"/>
        <v>0</v>
      </c>
      <c r="P239" s="159"/>
    </row>
    <row r="240" spans="1:23" ht="14.25" customHeight="1" x14ac:dyDescent="0.25">
      <c r="A240" s="261">
        <f>+A238+0.1</f>
        <v>7.1999999999999993</v>
      </c>
      <c r="B240" s="38" t="s">
        <v>141</v>
      </c>
      <c r="C240" s="166"/>
      <c r="D240" s="19"/>
      <c r="E240" s="167"/>
      <c r="F240" s="229">
        <f t="shared" si="14"/>
        <v>0</v>
      </c>
      <c r="H240" s="160"/>
    </row>
    <row r="241" spans="1:16" ht="14.25" customHeight="1" x14ac:dyDescent="0.25">
      <c r="A241" s="248" t="s">
        <v>243</v>
      </c>
      <c r="B241" s="50" t="s">
        <v>189</v>
      </c>
      <c r="C241" s="31">
        <v>89.88</v>
      </c>
      <c r="D241" s="30" t="s">
        <v>46</v>
      </c>
      <c r="E241" s="132"/>
      <c r="F241" s="229">
        <f t="shared" si="14"/>
        <v>0</v>
      </c>
      <c r="H241" s="93"/>
      <c r="I241" s="93"/>
      <c r="J241" s="93"/>
      <c r="K241" s="123"/>
      <c r="L241" s="123"/>
      <c r="M241" s="93"/>
      <c r="N241" s="93"/>
    </row>
    <row r="242" spans="1:16" ht="14.25" customHeight="1" x14ac:dyDescent="0.25">
      <c r="A242" s="248" t="s">
        <v>244</v>
      </c>
      <c r="B242" s="50" t="s">
        <v>211</v>
      </c>
      <c r="C242" s="31">
        <v>72.959999999999994</v>
      </c>
      <c r="D242" s="30" t="s">
        <v>46</v>
      </c>
      <c r="E242" s="132"/>
      <c r="F242" s="229">
        <f t="shared" si="14"/>
        <v>0</v>
      </c>
      <c r="H242" s="93"/>
      <c r="I242" s="93"/>
      <c r="J242" s="93"/>
      <c r="K242" s="123"/>
      <c r="L242" s="123"/>
      <c r="M242" s="93"/>
      <c r="N242" s="93"/>
    </row>
    <row r="243" spans="1:16" ht="12.75" customHeight="1" x14ac:dyDescent="0.25">
      <c r="A243" s="248" t="s">
        <v>245</v>
      </c>
      <c r="B243" s="50" t="s">
        <v>213</v>
      </c>
      <c r="C243" s="31">
        <v>116.08</v>
      </c>
      <c r="D243" s="30" t="s">
        <v>46</v>
      </c>
      <c r="E243" s="132"/>
      <c r="F243" s="229">
        <f t="shared" si="14"/>
        <v>0</v>
      </c>
      <c r="H243" s="93"/>
      <c r="I243" s="93"/>
      <c r="J243" s="93"/>
      <c r="K243" s="123"/>
      <c r="L243" s="123"/>
      <c r="M243" s="93"/>
      <c r="N243" s="93"/>
    </row>
    <row r="244" spans="1:16" x14ac:dyDescent="0.25">
      <c r="A244" s="258">
        <f>+A240+0.1</f>
        <v>7.2999999999999989</v>
      </c>
      <c r="B244" s="38" t="s">
        <v>144</v>
      </c>
      <c r="C244" s="166"/>
      <c r="D244" s="19"/>
      <c r="E244" s="167"/>
      <c r="F244" s="229">
        <f t="shared" si="14"/>
        <v>0</v>
      </c>
      <c r="P244" s="159"/>
    </row>
    <row r="245" spans="1:16" ht="15.75" customHeight="1" x14ac:dyDescent="0.25">
      <c r="A245" s="232" t="s">
        <v>246</v>
      </c>
      <c r="B245" s="50" t="s">
        <v>247</v>
      </c>
      <c r="C245" s="31">
        <v>68.95</v>
      </c>
      <c r="D245" s="30" t="s">
        <v>46</v>
      </c>
      <c r="E245" s="132"/>
      <c r="F245" s="229">
        <f t="shared" si="14"/>
        <v>0</v>
      </c>
      <c r="P245" s="159"/>
    </row>
    <row r="246" spans="1:16" s="185" customFormat="1" ht="14.25" customHeight="1" x14ac:dyDescent="0.25">
      <c r="A246" s="259">
        <f>+A244+0.1</f>
        <v>7.3999999999999986</v>
      </c>
      <c r="B246" s="38" t="s">
        <v>147</v>
      </c>
      <c r="C246" s="162"/>
      <c r="D246" s="163"/>
      <c r="E246" s="140"/>
      <c r="F246" s="229">
        <f t="shared" si="14"/>
        <v>0</v>
      </c>
      <c r="G246" s="33"/>
      <c r="K246" s="186"/>
    </row>
    <row r="247" spans="1:16" s="185" customFormat="1" ht="14.25" customHeight="1" x14ac:dyDescent="0.25">
      <c r="A247" s="248" t="s">
        <v>248</v>
      </c>
      <c r="B247" s="50" t="s">
        <v>249</v>
      </c>
      <c r="C247" s="31">
        <v>4</v>
      </c>
      <c r="D247" s="164" t="s">
        <v>4</v>
      </c>
      <c r="E247" s="132"/>
      <c r="F247" s="229">
        <f t="shared" si="14"/>
        <v>0</v>
      </c>
      <c r="G247" s="33"/>
    </row>
    <row r="248" spans="1:16" s="129" customFormat="1" ht="14.25" customHeight="1" x14ac:dyDescent="0.25">
      <c r="A248" s="259">
        <f>+A246+0.1</f>
        <v>7.4999999999999982</v>
      </c>
      <c r="B248" s="38" t="s">
        <v>250</v>
      </c>
      <c r="C248" s="31"/>
      <c r="D248" s="164"/>
      <c r="E248" s="132"/>
      <c r="F248" s="229">
        <f t="shared" si="14"/>
        <v>0</v>
      </c>
      <c r="G248" s="33"/>
      <c r="I248" s="185"/>
      <c r="J248" s="185"/>
    </row>
    <row r="249" spans="1:16" s="185" customFormat="1" ht="14.25" customHeight="1" x14ac:dyDescent="0.25">
      <c r="A249" s="248" t="s">
        <v>251</v>
      </c>
      <c r="B249" s="50" t="s">
        <v>252</v>
      </c>
      <c r="C249" s="31">
        <v>1.49</v>
      </c>
      <c r="D249" s="30" t="s">
        <v>46</v>
      </c>
      <c r="E249" s="132"/>
      <c r="F249" s="229">
        <f t="shared" si="14"/>
        <v>0</v>
      </c>
      <c r="G249" s="33"/>
      <c r="H249" s="28"/>
    </row>
    <row r="250" spans="1:16" ht="14.25" customHeight="1" x14ac:dyDescent="0.25">
      <c r="A250" s="267">
        <v>7.6</v>
      </c>
      <c r="B250" s="177" t="s">
        <v>253</v>
      </c>
      <c r="C250" s="178"/>
      <c r="D250" s="179"/>
      <c r="E250" s="167"/>
      <c r="F250" s="229">
        <f t="shared" si="14"/>
        <v>0</v>
      </c>
    </row>
    <row r="251" spans="1:16" ht="12.75" customHeight="1" x14ac:dyDescent="0.25">
      <c r="A251" s="251" t="s">
        <v>254</v>
      </c>
      <c r="B251" s="50" t="s">
        <v>216</v>
      </c>
      <c r="C251" s="53">
        <v>63.92</v>
      </c>
      <c r="D251" s="30" t="s">
        <v>46</v>
      </c>
      <c r="E251" s="132"/>
      <c r="F251" s="229">
        <f t="shared" si="14"/>
        <v>0</v>
      </c>
      <c r="H251" s="93"/>
      <c r="I251" s="93"/>
      <c r="J251" s="93"/>
      <c r="K251" s="123"/>
      <c r="L251" s="123"/>
      <c r="M251" s="93"/>
      <c r="N251" s="93"/>
    </row>
    <row r="252" spans="1:16" ht="14.25" customHeight="1" x14ac:dyDescent="0.25">
      <c r="A252" s="251" t="s">
        <v>255</v>
      </c>
      <c r="B252" s="12" t="s">
        <v>197</v>
      </c>
      <c r="C252" s="31">
        <v>5.03</v>
      </c>
      <c r="D252" s="30" t="s">
        <v>46</v>
      </c>
      <c r="E252" s="132"/>
      <c r="F252" s="229">
        <f t="shared" si="14"/>
        <v>0</v>
      </c>
    </row>
    <row r="253" spans="1:16" ht="14.25" customHeight="1" x14ac:dyDescent="0.25">
      <c r="A253" s="251" t="s">
        <v>256</v>
      </c>
      <c r="B253" s="12" t="s">
        <v>199</v>
      </c>
      <c r="C253" s="53">
        <v>21</v>
      </c>
      <c r="D253" s="30" t="s">
        <v>46</v>
      </c>
      <c r="E253" s="132"/>
      <c r="F253" s="229">
        <f t="shared" si="14"/>
        <v>0</v>
      </c>
    </row>
    <row r="254" spans="1:16" s="129" customFormat="1" ht="14.25" customHeight="1" x14ac:dyDescent="0.25">
      <c r="A254" s="254">
        <v>8</v>
      </c>
      <c r="B254" s="133" t="s">
        <v>134</v>
      </c>
      <c r="C254" s="134">
        <v>1</v>
      </c>
      <c r="D254" s="135" t="s">
        <v>4</v>
      </c>
      <c r="E254" s="49"/>
      <c r="F254" s="229">
        <f t="shared" si="14"/>
        <v>0</v>
      </c>
      <c r="G254" s="33"/>
    </row>
    <row r="255" spans="1:16" ht="12.75" customHeight="1" x14ac:dyDescent="0.25">
      <c r="A255" s="278"/>
      <c r="B255" s="279" t="s">
        <v>257</v>
      </c>
      <c r="C255" s="280"/>
      <c r="D255" s="280"/>
      <c r="E255" s="280"/>
      <c r="F255" s="381">
        <f>SUM(F148:F254)</f>
        <v>0</v>
      </c>
      <c r="P255" s="159"/>
    </row>
    <row r="256" spans="1:16" ht="14.25" customHeight="1" x14ac:dyDescent="0.25">
      <c r="A256" s="228" t="s">
        <v>258</v>
      </c>
      <c r="B256" s="16" t="s">
        <v>259</v>
      </c>
      <c r="C256" s="119"/>
      <c r="D256" s="122"/>
      <c r="E256" s="49"/>
      <c r="F256" s="229">
        <f t="shared" si="14"/>
        <v>0</v>
      </c>
    </row>
    <row r="257" spans="1:8" ht="14.25" customHeight="1" x14ac:dyDescent="0.25">
      <c r="A257" s="228" t="s">
        <v>260</v>
      </c>
      <c r="B257" s="16" t="s">
        <v>261</v>
      </c>
      <c r="C257" s="119"/>
      <c r="D257" s="122"/>
      <c r="E257" s="49"/>
      <c r="F257" s="229">
        <f t="shared" si="14"/>
        <v>0</v>
      </c>
    </row>
    <row r="258" spans="1:8" ht="14.25" customHeight="1" x14ac:dyDescent="0.25">
      <c r="A258" s="247">
        <v>1</v>
      </c>
      <c r="B258" s="16" t="s">
        <v>262</v>
      </c>
      <c r="C258" s="119"/>
      <c r="D258" s="122"/>
      <c r="E258" s="82"/>
      <c r="F258" s="229">
        <f t="shared" si="14"/>
        <v>0</v>
      </c>
    </row>
    <row r="259" spans="1:8" x14ac:dyDescent="0.25">
      <c r="A259" s="248">
        <v>1.1000000000000001</v>
      </c>
      <c r="B259" s="50" t="s">
        <v>263</v>
      </c>
      <c r="C259" s="119">
        <v>1</v>
      </c>
      <c r="D259" s="187" t="s">
        <v>4</v>
      </c>
      <c r="E259" s="188"/>
      <c r="F259" s="229">
        <f t="shared" si="14"/>
        <v>0</v>
      </c>
    </row>
    <row r="260" spans="1:8" x14ac:dyDescent="0.25">
      <c r="A260" s="248">
        <v>1.2</v>
      </c>
      <c r="B260" s="57" t="s">
        <v>264</v>
      </c>
      <c r="C260" s="119">
        <v>1</v>
      </c>
      <c r="D260" s="187" t="s">
        <v>4</v>
      </c>
      <c r="E260" s="82"/>
      <c r="F260" s="229">
        <f t="shared" si="14"/>
        <v>0</v>
      </c>
    </row>
    <row r="261" spans="1:8" s="24" customFormat="1" ht="12.75" customHeight="1" x14ac:dyDescent="0.25">
      <c r="A261" s="248">
        <v>1.3</v>
      </c>
      <c r="B261" s="50" t="s">
        <v>265</v>
      </c>
      <c r="C261" s="119">
        <v>3</v>
      </c>
      <c r="D261" s="122" t="s">
        <v>4</v>
      </c>
      <c r="E261" s="82"/>
      <c r="F261" s="229">
        <f t="shared" si="14"/>
        <v>0</v>
      </c>
      <c r="G261" s="33"/>
    </row>
    <row r="262" spans="1:8" x14ac:dyDescent="0.25">
      <c r="A262" s="248">
        <v>1.4</v>
      </c>
      <c r="B262" s="50" t="s">
        <v>266</v>
      </c>
      <c r="C262" s="119">
        <v>3</v>
      </c>
      <c r="D262" s="122" t="s">
        <v>4</v>
      </c>
      <c r="E262" s="82"/>
      <c r="F262" s="229">
        <f t="shared" si="14"/>
        <v>0</v>
      </c>
    </row>
    <row r="263" spans="1:8" ht="12.75" customHeight="1" x14ac:dyDescent="0.25">
      <c r="A263" s="248">
        <v>1.5</v>
      </c>
      <c r="B263" s="50" t="s">
        <v>267</v>
      </c>
      <c r="C263" s="119">
        <v>3</v>
      </c>
      <c r="D263" s="187" t="s">
        <v>4</v>
      </c>
      <c r="E263" s="82"/>
      <c r="F263" s="229">
        <f t="shared" si="14"/>
        <v>0</v>
      </c>
    </row>
    <row r="264" spans="1:8" ht="14.25" customHeight="1" x14ac:dyDescent="0.25">
      <c r="A264" s="248">
        <v>1.6</v>
      </c>
      <c r="B264" s="50" t="s">
        <v>268</v>
      </c>
      <c r="C264" s="119">
        <v>3</v>
      </c>
      <c r="D264" s="187" t="s">
        <v>4</v>
      </c>
      <c r="E264" s="82"/>
      <c r="F264" s="229">
        <f t="shared" si="14"/>
        <v>0</v>
      </c>
    </row>
    <row r="265" spans="1:8" ht="14.25" customHeight="1" x14ac:dyDescent="0.25">
      <c r="A265" s="248">
        <v>1.7</v>
      </c>
      <c r="B265" s="50" t="s">
        <v>269</v>
      </c>
      <c r="C265" s="119">
        <v>1</v>
      </c>
      <c r="D265" s="187" t="s">
        <v>4</v>
      </c>
      <c r="E265" s="82"/>
      <c r="F265" s="229">
        <f t="shared" si="14"/>
        <v>0</v>
      </c>
    </row>
    <row r="266" spans="1:8" ht="14.25" customHeight="1" x14ac:dyDescent="0.25">
      <c r="A266" s="248">
        <v>1.8</v>
      </c>
      <c r="B266" s="57" t="s">
        <v>270</v>
      </c>
      <c r="C266" s="119">
        <v>1</v>
      </c>
      <c r="D266" s="122" t="s">
        <v>4</v>
      </c>
      <c r="E266" s="82"/>
      <c r="F266" s="229">
        <f t="shared" si="14"/>
        <v>0</v>
      </c>
      <c r="H266" s="189"/>
    </row>
    <row r="267" spans="1:8" ht="51" x14ac:dyDescent="0.25">
      <c r="A267" s="248">
        <v>1.9</v>
      </c>
      <c r="B267" s="181" t="s">
        <v>271</v>
      </c>
      <c r="C267" s="14">
        <v>24</v>
      </c>
      <c r="D267" s="18" t="s">
        <v>13</v>
      </c>
      <c r="E267" s="82"/>
      <c r="F267" s="229">
        <f t="shared" si="14"/>
        <v>0</v>
      </c>
    </row>
    <row r="268" spans="1:8" ht="14.25" customHeight="1" x14ac:dyDescent="0.25">
      <c r="A268" s="247">
        <v>2</v>
      </c>
      <c r="B268" s="16" t="s">
        <v>272</v>
      </c>
      <c r="C268" s="119"/>
      <c r="D268" s="122"/>
      <c r="E268" s="82"/>
      <c r="F268" s="229">
        <f t="shared" si="14"/>
        <v>0</v>
      </c>
    </row>
    <row r="269" spans="1:8" ht="63.75" x14ac:dyDescent="0.25">
      <c r="A269" s="248">
        <v>2.1</v>
      </c>
      <c r="B269" s="181" t="s">
        <v>273</v>
      </c>
      <c r="C269" s="14">
        <v>8</v>
      </c>
      <c r="D269" s="18" t="s">
        <v>13</v>
      </c>
      <c r="E269" s="82"/>
      <c r="F269" s="229">
        <f t="shared" si="14"/>
        <v>0</v>
      </c>
    </row>
    <row r="270" spans="1:8" ht="50.25" customHeight="1" x14ac:dyDescent="0.25">
      <c r="A270" s="248">
        <v>2.2000000000000002</v>
      </c>
      <c r="B270" s="181" t="s">
        <v>274</v>
      </c>
      <c r="C270" s="14">
        <v>4</v>
      </c>
      <c r="D270" s="18" t="s">
        <v>13</v>
      </c>
      <c r="E270" s="82"/>
      <c r="F270" s="229">
        <f t="shared" si="14"/>
        <v>0</v>
      </c>
    </row>
    <row r="271" spans="1:8" ht="66.75" customHeight="1" x14ac:dyDescent="0.25">
      <c r="A271" s="248">
        <v>2.2999999999999998</v>
      </c>
      <c r="B271" s="181" t="s">
        <v>275</v>
      </c>
      <c r="C271" s="14">
        <v>6</v>
      </c>
      <c r="D271" s="18" t="s">
        <v>13</v>
      </c>
      <c r="E271" s="82"/>
      <c r="F271" s="229">
        <f t="shared" si="14"/>
        <v>0</v>
      </c>
    </row>
    <row r="272" spans="1:8" ht="63.75" x14ac:dyDescent="0.25">
      <c r="A272" s="248">
        <v>2.4</v>
      </c>
      <c r="B272" s="181" t="s">
        <v>276</v>
      </c>
      <c r="C272" s="14">
        <v>24</v>
      </c>
      <c r="D272" s="18" t="s">
        <v>13</v>
      </c>
      <c r="E272" s="82"/>
      <c r="F272" s="229">
        <f t="shared" si="14"/>
        <v>0</v>
      </c>
    </row>
    <row r="273" spans="1:9" ht="63.75" x14ac:dyDescent="0.25">
      <c r="A273" s="248">
        <v>2.5</v>
      </c>
      <c r="B273" s="181" t="s">
        <v>277</v>
      </c>
      <c r="C273" s="14">
        <v>4</v>
      </c>
      <c r="D273" s="18" t="s">
        <v>13</v>
      </c>
      <c r="E273" s="82"/>
      <c r="F273" s="229">
        <f t="shared" si="14"/>
        <v>0</v>
      </c>
    </row>
    <row r="274" spans="1:9" ht="54" customHeight="1" x14ac:dyDescent="0.25">
      <c r="A274" s="248">
        <v>2.6</v>
      </c>
      <c r="B274" s="181" t="s">
        <v>278</v>
      </c>
      <c r="C274" s="14">
        <v>4</v>
      </c>
      <c r="D274" s="18" t="s">
        <v>13</v>
      </c>
      <c r="E274" s="82"/>
      <c r="F274" s="229">
        <f t="shared" ref="F274:F337" si="15">ROUND((+C274*E274),2)</f>
        <v>0</v>
      </c>
      <c r="I274" s="33"/>
    </row>
    <row r="275" spans="1:9" ht="63" customHeight="1" x14ac:dyDescent="0.25">
      <c r="A275" s="248">
        <v>2.7</v>
      </c>
      <c r="B275" s="181" t="s">
        <v>279</v>
      </c>
      <c r="C275" s="14">
        <v>4</v>
      </c>
      <c r="D275" s="18" t="s">
        <v>13</v>
      </c>
      <c r="E275" s="82"/>
      <c r="F275" s="229">
        <f t="shared" si="15"/>
        <v>0</v>
      </c>
    </row>
    <row r="276" spans="1:9" ht="55.5" customHeight="1" x14ac:dyDescent="0.25">
      <c r="A276" s="248">
        <v>2.8</v>
      </c>
      <c r="B276" s="181" t="s">
        <v>280</v>
      </c>
      <c r="C276" s="14">
        <v>4</v>
      </c>
      <c r="D276" s="18" t="s">
        <v>13</v>
      </c>
      <c r="E276" s="82"/>
      <c r="F276" s="229">
        <f t="shared" si="15"/>
        <v>0</v>
      </c>
      <c r="I276" s="33"/>
    </row>
    <row r="277" spans="1:9" ht="66.75" customHeight="1" x14ac:dyDescent="0.25">
      <c r="A277" s="248">
        <v>2.9</v>
      </c>
      <c r="B277" s="181" t="s">
        <v>281</v>
      </c>
      <c r="C277" s="14">
        <v>24</v>
      </c>
      <c r="D277" s="18" t="s">
        <v>13</v>
      </c>
      <c r="E277" s="82"/>
      <c r="F277" s="229">
        <f t="shared" si="15"/>
        <v>0</v>
      </c>
    </row>
    <row r="278" spans="1:9" ht="51" x14ac:dyDescent="0.25">
      <c r="A278" s="249">
        <v>2.1</v>
      </c>
      <c r="B278" s="181" t="s">
        <v>282</v>
      </c>
      <c r="C278" s="14">
        <v>80</v>
      </c>
      <c r="D278" s="18" t="s">
        <v>13</v>
      </c>
      <c r="E278" s="82"/>
      <c r="F278" s="229">
        <f t="shared" si="15"/>
        <v>0</v>
      </c>
      <c r="I278" s="33"/>
    </row>
    <row r="279" spans="1:9" ht="51" x14ac:dyDescent="0.25">
      <c r="A279" s="249">
        <v>2.11</v>
      </c>
      <c r="B279" s="181" t="s">
        <v>283</v>
      </c>
      <c r="C279" s="14">
        <v>10</v>
      </c>
      <c r="D279" s="18" t="s">
        <v>13</v>
      </c>
      <c r="E279" s="82"/>
      <c r="F279" s="229">
        <f t="shared" si="15"/>
        <v>0</v>
      </c>
    </row>
    <row r="280" spans="1:9" ht="54" customHeight="1" x14ac:dyDescent="0.25">
      <c r="A280" s="249">
        <v>2.12</v>
      </c>
      <c r="B280" s="181" t="s">
        <v>284</v>
      </c>
      <c r="C280" s="14">
        <v>54</v>
      </c>
      <c r="D280" s="18" t="s">
        <v>13</v>
      </c>
      <c r="E280" s="82"/>
      <c r="F280" s="229">
        <f t="shared" si="15"/>
        <v>0</v>
      </c>
    </row>
    <row r="281" spans="1:9" ht="63.75" x14ac:dyDescent="0.25">
      <c r="A281" s="249">
        <v>2.13</v>
      </c>
      <c r="B281" s="181" t="s">
        <v>285</v>
      </c>
      <c r="C281" s="14">
        <v>70</v>
      </c>
      <c r="D281" s="18" t="s">
        <v>13</v>
      </c>
      <c r="E281" s="82"/>
      <c r="F281" s="229">
        <f t="shared" si="15"/>
        <v>0</v>
      </c>
    </row>
    <row r="282" spans="1:9" ht="63.75" x14ac:dyDescent="0.25">
      <c r="A282" s="249">
        <v>2.14</v>
      </c>
      <c r="B282" s="181" t="s">
        <v>286</v>
      </c>
      <c r="C282" s="14">
        <v>92</v>
      </c>
      <c r="D282" s="18" t="s">
        <v>13</v>
      </c>
      <c r="E282" s="82"/>
      <c r="F282" s="229">
        <f t="shared" si="15"/>
        <v>0</v>
      </c>
    </row>
    <row r="283" spans="1:9" ht="54" customHeight="1" x14ac:dyDescent="0.25">
      <c r="A283" s="249">
        <v>2.15</v>
      </c>
      <c r="B283" s="181" t="s">
        <v>287</v>
      </c>
      <c r="C283" s="14">
        <v>64</v>
      </c>
      <c r="D283" s="18" t="s">
        <v>13</v>
      </c>
      <c r="E283" s="82"/>
      <c r="F283" s="229">
        <f t="shared" si="15"/>
        <v>0</v>
      </c>
    </row>
    <row r="284" spans="1:9" ht="53.25" customHeight="1" x14ac:dyDescent="0.25">
      <c r="A284" s="249">
        <v>2.16</v>
      </c>
      <c r="B284" s="181" t="s">
        <v>288</v>
      </c>
      <c r="C284" s="14">
        <v>4</v>
      </c>
      <c r="D284" s="18" t="s">
        <v>13</v>
      </c>
      <c r="E284" s="82"/>
      <c r="F284" s="229">
        <f t="shared" si="15"/>
        <v>0</v>
      </c>
    </row>
    <row r="285" spans="1:9" x14ac:dyDescent="0.25">
      <c r="A285" s="247">
        <v>3</v>
      </c>
      <c r="B285" s="16" t="s">
        <v>289</v>
      </c>
      <c r="C285" s="14"/>
      <c r="D285" s="18"/>
      <c r="E285" s="82"/>
      <c r="F285" s="229">
        <f t="shared" si="15"/>
        <v>0</v>
      </c>
    </row>
    <row r="286" spans="1:9" ht="25.5" x14ac:dyDescent="0.25">
      <c r="A286" s="268">
        <v>3.1</v>
      </c>
      <c r="B286" s="192" t="s">
        <v>290</v>
      </c>
      <c r="C286" s="193">
        <v>2</v>
      </c>
      <c r="D286" s="194" t="s">
        <v>4</v>
      </c>
      <c r="E286" s="195"/>
      <c r="F286" s="229">
        <f t="shared" si="15"/>
        <v>0</v>
      </c>
    </row>
    <row r="287" spans="1:9" ht="38.25" x14ac:dyDescent="0.25">
      <c r="A287" s="268">
        <v>3.2</v>
      </c>
      <c r="B287" s="192" t="s">
        <v>291</v>
      </c>
      <c r="C287" s="193">
        <v>1</v>
      </c>
      <c r="D287" s="194" t="s">
        <v>4</v>
      </c>
      <c r="E287" s="195"/>
      <c r="F287" s="229">
        <f t="shared" si="15"/>
        <v>0</v>
      </c>
    </row>
    <row r="288" spans="1:9" ht="41.25" customHeight="1" x14ac:dyDescent="0.25">
      <c r="A288" s="268">
        <v>3.3</v>
      </c>
      <c r="B288" s="181" t="s">
        <v>292</v>
      </c>
      <c r="C288" s="193">
        <v>1</v>
      </c>
      <c r="D288" s="194" t="s">
        <v>4</v>
      </c>
      <c r="E288" s="195"/>
      <c r="F288" s="229">
        <f t="shared" si="15"/>
        <v>0</v>
      </c>
    </row>
    <row r="289" spans="1:6" ht="38.25" x14ac:dyDescent="0.25">
      <c r="A289" s="268">
        <v>3.4</v>
      </c>
      <c r="B289" s="192" t="s">
        <v>293</v>
      </c>
      <c r="C289" s="193">
        <v>1</v>
      </c>
      <c r="D289" s="194" t="s">
        <v>4</v>
      </c>
      <c r="E289" s="195"/>
      <c r="F289" s="229">
        <f t="shared" si="15"/>
        <v>0</v>
      </c>
    </row>
    <row r="290" spans="1:6" ht="25.5" x14ac:dyDescent="0.25">
      <c r="A290" s="268">
        <v>3.5</v>
      </c>
      <c r="B290" s="57" t="s">
        <v>294</v>
      </c>
      <c r="C290" s="119">
        <v>1</v>
      </c>
      <c r="D290" s="122" t="s">
        <v>4</v>
      </c>
      <c r="E290" s="82"/>
      <c r="F290" s="229">
        <f t="shared" si="15"/>
        <v>0</v>
      </c>
    </row>
    <row r="291" spans="1:6" x14ac:dyDescent="0.25">
      <c r="A291" s="268">
        <v>3.6</v>
      </c>
      <c r="B291" s="181" t="s">
        <v>295</v>
      </c>
      <c r="C291" s="119">
        <v>1</v>
      </c>
      <c r="D291" s="122" t="s">
        <v>4</v>
      </c>
      <c r="E291" s="82"/>
      <c r="F291" s="229">
        <f t="shared" si="15"/>
        <v>0</v>
      </c>
    </row>
    <row r="292" spans="1:6" x14ac:dyDescent="0.25">
      <c r="A292" s="268">
        <v>3.7</v>
      </c>
      <c r="B292" s="196" t="s">
        <v>296</v>
      </c>
      <c r="C292" s="193">
        <v>1</v>
      </c>
      <c r="D292" s="194" t="s">
        <v>4</v>
      </c>
      <c r="E292" s="197"/>
      <c r="F292" s="229">
        <f t="shared" si="15"/>
        <v>0</v>
      </c>
    </row>
    <row r="293" spans="1:6" ht="25.5" x14ac:dyDescent="0.25">
      <c r="A293" s="268">
        <v>3.8</v>
      </c>
      <c r="B293" s="196" t="s">
        <v>297</v>
      </c>
      <c r="C293" s="193">
        <v>1</v>
      </c>
      <c r="D293" s="198" t="s">
        <v>4</v>
      </c>
      <c r="E293" s="195"/>
      <c r="F293" s="229">
        <f t="shared" si="15"/>
        <v>0</v>
      </c>
    </row>
    <row r="294" spans="1:6" x14ac:dyDescent="0.25">
      <c r="A294" s="268">
        <v>3.9</v>
      </c>
      <c r="B294" s="50" t="s">
        <v>298</v>
      </c>
      <c r="C294" s="119">
        <v>1</v>
      </c>
      <c r="D294" s="122" t="s">
        <v>4</v>
      </c>
      <c r="E294" s="82"/>
      <c r="F294" s="229">
        <f t="shared" si="15"/>
        <v>0</v>
      </c>
    </row>
    <row r="295" spans="1:6" ht="12.75" customHeight="1" x14ac:dyDescent="0.25">
      <c r="A295" s="269">
        <v>3.1</v>
      </c>
      <c r="B295" s="57" t="s">
        <v>299</v>
      </c>
      <c r="C295" s="119">
        <v>2</v>
      </c>
      <c r="D295" s="122" t="s">
        <v>4</v>
      </c>
      <c r="E295" s="82"/>
      <c r="F295" s="229">
        <f t="shared" si="15"/>
        <v>0</v>
      </c>
    </row>
    <row r="296" spans="1:6" ht="12.75" customHeight="1" x14ac:dyDescent="0.25">
      <c r="A296" s="269">
        <v>3.11</v>
      </c>
      <c r="B296" s="57" t="s">
        <v>300</v>
      </c>
      <c r="C296" s="119">
        <v>1</v>
      </c>
      <c r="D296" s="122" t="s">
        <v>4</v>
      </c>
      <c r="E296" s="82"/>
      <c r="F296" s="229">
        <f t="shared" si="15"/>
        <v>0</v>
      </c>
    </row>
    <row r="297" spans="1:6" ht="12.75" customHeight="1" x14ac:dyDescent="0.25">
      <c r="A297" s="269">
        <v>3.12</v>
      </c>
      <c r="B297" s="50" t="s">
        <v>301</v>
      </c>
      <c r="C297" s="119">
        <v>1</v>
      </c>
      <c r="D297" s="122" t="s">
        <v>4</v>
      </c>
      <c r="E297" s="82"/>
      <c r="F297" s="229">
        <f t="shared" si="15"/>
        <v>0</v>
      </c>
    </row>
    <row r="298" spans="1:6" ht="12.75" customHeight="1" x14ac:dyDescent="0.25">
      <c r="A298" s="269">
        <v>3.13</v>
      </c>
      <c r="B298" s="50" t="s">
        <v>302</v>
      </c>
      <c r="C298" s="119">
        <v>6</v>
      </c>
      <c r="D298" s="122" t="s">
        <v>4</v>
      </c>
      <c r="E298" s="82"/>
      <c r="F298" s="229">
        <f t="shared" si="15"/>
        <v>0</v>
      </c>
    </row>
    <row r="299" spans="1:6" ht="12.75" customHeight="1" x14ac:dyDescent="0.25">
      <c r="A299" s="269">
        <v>3.14</v>
      </c>
      <c r="B299" s="50" t="s">
        <v>303</v>
      </c>
      <c r="C299" s="119">
        <v>9</v>
      </c>
      <c r="D299" s="122" t="s">
        <v>4</v>
      </c>
      <c r="E299" s="82"/>
      <c r="F299" s="229">
        <f t="shared" si="15"/>
        <v>0</v>
      </c>
    </row>
    <row r="300" spans="1:6" ht="15.75" customHeight="1" x14ac:dyDescent="0.25">
      <c r="A300" s="269">
        <v>3.15</v>
      </c>
      <c r="B300" s="196" t="s">
        <v>304</v>
      </c>
      <c r="C300" s="193">
        <v>1</v>
      </c>
      <c r="D300" s="194" t="s">
        <v>4</v>
      </c>
      <c r="E300" s="197"/>
      <c r="F300" s="229">
        <f t="shared" si="15"/>
        <v>0</v>
      </c>
    </row>
    <row r="301" spans="1:6" ht="12.75" customHeight="1" x14ac:dyDescent="0.25">
      <c r="A301" s="228">
        <v>4</v>
      </c>
      <c r="B301" s="16" t="s">
        <v>305</v>
      </c>
      <c r="C301" s="119"/>
      <c r="D301" s="122"/>
      <c r="E301" s="49"/>
      <c r="F301" s="229">
        <f t="shared" si="15"/>
        <v>0</v>
      </c>
    </row>
    <row r="302" spans="1:6" ht="12.75" customHeight="1" x14ac:dyDescent="0.25">
      <c r="A302" s="264">
        <v>4.0999999999999996</v>
      </c>
      <c r="B302" s="47" t="s">
        <v>306</v>
      </c>
      <c r="C302" s="50"/>
      <c r="D302" s="50"/>
      <c r="E302" s="190"/>
      <c r="F302" s="229">
        <f t="shared" si="15"/>
        <v>0</v>
      </c>
    </row>
    <row r="303" spans="1:6" ht="12.75" customHeight="1" x14ac:dyDescent="0.25">
      <c r="A303" s="257" t="s">
        <v>206</v>
      </c>
      <c r="B303" s="12" t="s">
        <v>307</v>
      </c>
      <c r="C303" s="199">
        <v>2</v>
      </c>
      <c r="D303" s="200" t="s">
        <v>4</v>
      </c>
      <c r="E303" s="190"/>
      <c r="F303" s="229">
        <f t="shared" si="15"/>
        <v>0</v>
      </c>
    </row>
    <row r="304" spans="1:6" ht="12.75" customHeight="1" x14ac:dyDescent="0.25">
      <c r="A304" s="257" t="s">
        <v>308</v>
      </c>
      <c r="B304" s="12" t="s">
        <v>309</v>
      </c>
      <c r="C304" s="199">
        <v>7</v>
      </c>
      <c r="D304" s="200" t="s">
        <v>4</v>
      </c>
      <c r="E304" s="190"/>
      <c r="F304" s="229">
        <f t="shared" si="15"/>
        <v>0</v>
      </c>
    </row>
    <row r="305" spans="1:6" ht="12.75" customHeight="1" x14ac:dyDescent="0.25">
      <c r="A305" s="257" t="s">
        <v>310</v>
      </c>
      <c r="B305" s="12" t="s">
        <v>311</v>
      </c>
      <c r="C305" s="199">
        <v>13</v>
      </c>
      <c r="D305" s="200" t="s">
        <v>4</v>
      </c>
      <c r="E305" s="190"/>
      <c r="F305" s="229">
        <f t="shared" si="15"/>
        <v>0</v>
      </c>
    </row>
    <row r="306" spans="1:6" ht="12.75" customHeight="1" x14ac:dyDescent="0.25">
      <c r="A306" s="257" t="s">
        <v>312</v>
      </c>
      <c r="B306" s="12" t="s">
        <v>313</v>
      </c>
      <c r="C306" s="199">
        <v>40</v>
      </c>
      <c r="D306" s="200" t="s">
        <v>4</v>
      </c>
      <c r="E306" s="190"/>
      <c r="F306" s="229">
        <f t="shared" si="15"/>
        <v>0</v>
      </c>
    </row>
    <row r="307" spans="1:6" ht="12.75" customHeight="1" x14ac:dyDescent="0.25">
      <c r="A307" s="257" t="s">
        <v>314</v>
      </c>
      <c r="B307" s="12" t="s">
        <v>315</v>
      </c>
      <c r="C307" s="199">
        <v>9</v>
      </c>
      <c r="D307" s="200" t="s">
        <v>4</v>
      </c>
      <c r="E307" s="190"/>
      <c r="F307" s="229">
        <f t="shared" si="15"/>
        <v>0</v>
      </c>
    </row>
    <row r="308" spans="1:6" ht="12.75" customHeight="1" x14ac:dyDescent="0.25">
      <c r="A308" s="257" t="s">
        <v>316</v>
      </c>
      <c r="B308" s="12" t="s">
        <v>317</v>
      </c>
      <c r="C308" s="199">
        <v>5</v>
      </c>
      <c r="D308" s="200" t="s">
        <v>4</v>
      </c>
      <c r="E308" s="190"/>
      <c r="F308" s="229">
        <f t="shared" si="15"/>
        <v>0</v>
      </c>
    </row>
    <row r="309" spans="1:6" ht="12.75" customHeight="1" x14ac:dyDescent="0.25">
      <c r="A309" s="257" t="s">
        <v>318</v>
      </c>
      <c r="B309" s="12" t="s">
        <v>319</v>
      </c>
      <c r="C309" s="199">
        <v>1</v>
      </c>
      <c r="D309" s="200" t="s">
        <v>4</v>
      </c>
      <c r="E309" s="190"/>
      <c r="F309" s="229">
        <f t="shared" si="15"/>
        <v>0</v>
      </c>
    </row>
    <row r="310" spans="1:6" ht="12.75" customHeight="1" x14ac:dyDescent="0.25">
      <c r="A310" s="257" t="s">
        <v>320</v>
      </c>
      <c r="B310" s="12" t="s">
        <v>321</v>
      </c>
      <c r="C310" s="199">
        <v>7</v>
      </c>
      <c r="D310" s="200" t="s">
        <v>4</v>
      </c>
      <c r="E310" s="190"/>
      <c r="F310" s="229">
        <f t="shared" si="15"/>
        <v>0</v>
      </c>
    </row>
    <row r="311" spans="1:6" ht="12.75" customHeight="1" x14ac:dyDescent="0.25">
      <c r="A311" s="257" t="s">
        <v>322</v>
      </c>
      <c r="B311" s="12" t="s">
        <v>323</v>
      </c>
      <c r="C311" s="199">
        <v>1</v>
      </c>
      <c r="D311" s="200" t="s">
        <v>4</v>
      </c>
      <c r="E311" s="190"/>
      <c r="F311" s="229">
        <f t="shared" si="15"/>
        <v>0</v>
      </c>
    </row>
    <row r="312" spans="1:6" ht="24" customHeight="1" x14ac:dyDescent="0.25">
      <c r="A312" s="257" t="s">
        <v>324</v>
      </c>
      <c r="B312" s="57" t="s">
        <v>325</v>
      </c>
      <c r="C312" s="119">
        <v>1</v>
      </c>
      <c r="D312" s="122" t="s">
        <v>4</v>
      </c>
      <c r="E312" s="82"/>
      <c r="F312" s="229">
        <f t="shared" si="15"/>
        <v>0</v>
      </c>
    </row>
    <row r="313" spans="1:6" ht="12.75" customHeight="1" x14ac:dyDescent="0.25">
      <c r="A313" s="256">
        <v>5</v>
      </c>
      <c r="B313" s="47" t="s">
        <v>326</v>
      </c>
      <c r="C313" s="50"/>
      <c r="D313" s="50"/>
      <c r="E313" s="190"/>
      <c r="F313" s="229">
        <f t="shared" si="15"/>
        <v>0</v>
      </c>
    </row>
    <row r="314" spans="1:6" ht="12.75" customHeight="1" x14ac:dyDescent="0.25">
      <c r="A314" s="257">
        <v>5.0999999999999996</v>
      </c>
      <c r="B314" s="12" t="s">
        <v>307</v>
      </c>
      <c r="C314" s="199">
        <v>7</v>
      </c>
      <c r="D314" s="200" t="s">
        <v>4</v>
      </c>
      <c r="E314" s="190"/>
      <c r="F314" s="229">
        <f t="shared" si="15"/>
        <v>0</v>
      </c>
    </row>
    <row r="315" spans="1:6" ht="12.75" customHeight="1" x14ac:dyDescent="0.25">
      <c r="A315" s="257">
        <v>5.2</v>
      </c>
      <c r="B315" s="12" t="s">
        <v>313</v>
      </c>
      <c r="C315" s="199">
        <v>13</v>
      </c>
      <c r="D315" s="200" t="s">
        <v>4</v>
      </c>
      <c r="E315" s="190"/>
      <c r="F315" s="229">
        <f t="shared" si="15"/>
        <v>0</v>
      </c>
    </row>
    <row r="316" spans="1:6" ht="12.75" customHeight="1" x14ac:dyDescent="0.25">
      <c r="A316" s="257">
        <v>5.3</v>
      </c>
      <c r="B316" s="12" t="s">
        <v>319</v>
      </c>
      <c r="C316" s="199">
        <v>4</v>
      </c>
      <c r="D316" s="200" t="s">
        <v>4</v>
      </c>
      <c r="E316" s="190"/>
      <c r="F316" s="229">
        <f t="shared" si="15"/>
        <v>0</v>
      </c>
    </row>
    <row r="317" spans="1:6" ht="12.75" customHeight="1" x14ac:dyDescent="0.25">
      <c r="A317" s="257">
        <v>5.4</v>
      </c>
      <c r="B317" s="12" t="s">
        <v>321</v>
      </c>
      <c r="C317" s="199">
        <v>3</v>
      </c>
      <c r="D317" s="200" t="s">
        <v>4</v>
      </c>
      <c r="E317" s="190"/>
      <c r="F317" s="229">
        <f t="shared" si="15"/>
        <v>0</v>
      </c>
    </row>
    <row r="318" spans="1:6" ht="12.75" customHeight="1" x14ac:dyDescent="0.25">
      <c r="A318" s="257">
        <v>5.5</v>
      </c>
      <c r="B318" s="12" t="s">
        <v>327</v>
      </c>
      <c r="C318" s="199">
        <v>1</v>
      </c>
      <c r="D318" s="200" t="s">
        <v>4</v>
      </c>
      <c r="E318" s="190"/>
      <c r="F318" s="229">
        <f t="shared" si="15"/>
        <v>0</v>
      </c>
    </row>
    <row r="319" spans="1:6" ht="12.75" customHeight="1" x14ac:dyDescent="0.25">
      <c r="A319" s="257">
        <v>5.6</v>
      </c>
      <c r="B319" s="57" t="s">
        <v>328</v>
      </c>
      <c r="C319" s="119">
        <v>7</v>
      </c>
      <c r="D319" s="122" t="s">
        <v>4</v>
      </c>
      <c r="E319" s="82"/>
      <c r="F319" s="229">
        <f t="shared" si="15"/>
        <v>0</v>
      </c>
    </row>
    <row r="320" spans="1:6" ht="12.75" customHeight="1" x14ac:dyDescent="0.25">
      <c r="A320" s="257">
        <v>5.7</v>
      </c>
      <c r="B320" s="57" t="s">
        <v>329</v>
      </c>
      <c r="C320" s="119">
        <v>1</v>
      </c>
      <c r="D320" s="122" t="s">
        <v>4</v>
      </c>
      <c r="E320" s="82"/>
      <c r="F320" s="229">
        <f t="shared" si="15"/>
        <v>0</v>
      </c>
    </row>
    <row r="321" spans="1:6" ht="30" customHeight="1" x14ac:dyDescent="0.25">
      <c r="A321" s="257">
        <v>5.8</v>
      </c>
      <c r="B321" s="57" t="s">
        <v>325</v>
      </c>
      <c r="C321" s="119">
        <v>4</v>
      </c>
      <c r="D321" s="122" t="s">
        <v>4</v>
      </c>
      <c r="E321" s="82"/>
      <c r="F321" s="229">
        <f t="shared" si="15"/>
        <v>0</v>
      </c>
    </row>
    <row r="322" spans="1:6" ht="12.75" customHeight="1" x14ac:dyDescent="0.25">
      <c r="A322" s="256">
        <v>6</v>
      </c>
      <c r="B322" s="47" t="s">
        <v>330</v>
      </c>
      <c r="C322" s="50"/>
      <c r="D322" s="50"/>
      <c r="E322" s="190"/>
      <c r="F322" s="229">
        <f t="shared" si="15"/>
        <v>0</v>
      </c>
    </row>
    <row r="323" spans="1:6" ht="12.75" customHeight="1" x14ac:dyDescent="0.25">
      <c r="A323" s="257">
        <v>6.1</v>
      </c>
      <c r="B323" s="12" t="s">
        <v>307</v>
      </c>
      <c r="C323" s="199">
        <v>10</v>
      </c>
      <c r="D323" s="200" t="s">
        <v>4</v>
      </c>
      <c r="E323" s="190"/>
      <c r="F323" s="229">
        <f t="shared" si="15"/>
        <v>0</v>
      </c>
    </row>
    <row r="324" spans="1:6" ht="12.75" customHeight="1" x14ac:dyDescent="0.25">
      <c r="A324" s="257">
        <v>6.2</v>
      </c>
      <c r="B324" s="12" t="s">
        <v>313</v>
      </c>
      <c r="C324" s="199">
        <v>1</v>
      </c>
      <c r="D324" s="200" t="s">
        <v>4</v>
      </c>
      <c r="E324" s="190"/>
      <c r="F324" s="229">
        <f t="shared" si="15"/>
        <v>0</v>
      </c>
    </row>
    <row r="325" spans="1:6" ht="12.75" customHeight="1" x14ac:dyDescent="0.25">
      <c r="A325" s="257">
        <v>6.3</v>
      </c>
      <c r="B325" s="12" t="s">
        <v>327</v>
      </c>
      <c r="C325" s="199">
        <v>1</v>
      </c>
      <c r="D325" s="200" t="s">
        <v>4</v>
      </c>
      <c r="E325" s="190"/>
      <c r="F325" s="229">
        <f t="shared" si="15"/>
        <v>0</v>
      </c>
    </row>
    <row r="326" spans="1:6" ht="12.75" customHeight="1" x14ac:dyDescent="0.25">
      <c r="A326" s="256">
        <v>7</v>
      </c>
      <c r="B326" s="47" t="s">
        <v>331</v>
      </c>
      <c r="C326" s="50"/>
      <c r="D326" s="50"/>
      <c r="E326" s="190"/>
      <c r="F326" s="229">
        <f t="shared" si="15"/>
        <v>0</v>
      </c>
    </row>
    <row r="327" spans="1:6" ht="12.75" customHeight="1" x14ac:dyDescent="0.25">
      <c r="A327" s="257">
        <v>7.1</v>
      </c>
      <c r="B327" s="12" t="s">
        <v>307</v>
      </c>
      <c r="C327" s="199">
        <v>6</v>
      </c>
      <c r="D327" s="200" t="s">
        <v>4</v>
      </c>
      <c r="E327" s="190"/>
      <c r="F327" s="229">
        <f t="shared" si="15"/>
        <v>0</v>
      </c>
    </row>
    <row r="328" spans="1:6" ht="12.75" customHeight="1" x14ac:dyDescent="0.25">
      <c r="A328" s="257">
        <v>7.2</v>
      </c>
      <c r="B328" s="12" t="s">
        <v>313</v>
      </c>
      <c r="C328" s="199">
        <v>1</v>
      </c>
      <c r="D328" s="200" t="s">
        <v>4</v>
      </c>
      <c r="E328" s="190"/>
      <c r="F328" s="229">
        <f t="shared" si="15"/>
        <v>0</v>
      </c>
    </row>
    <row r="329" spans="1:6" ht="12.75" customHeight="1" x14ac:dyDescent="0.25">
      <c r="A329" s="257">
        <v>7.3</v>
      </c>
      <c r="B329" s="12" t="s">
        <v>321</v>
      </c>
      <c r="C329" s="199">
        <v>2</v>
      </c>
      <c r="D329" s="200" t="s">
        <v>4</v>
      </c>
      <c r="E329" s="190"/>
      <c r="F329" s="229">
        <f t="shared" si="15"/>
        <v>0</v>
      </c>
    </row>
    <row r="330" spans="1:6" ht="12.75" customHeight="1" x14ac:dyDescent="0.25">
      <c r="A330" s="257">
        <v>7.4</v>
      </c>
      <c r="B330" s="57" t="s">
        <v>332</v>
      </c>
      <c r="C330" s="119">
        <v>1</v>
      </c>
      <c r="D330" s="122" t="s">
        <v>4</v>
      </c>
      <c r="E330" s="82"/>
      <c r="F330" s="229">
        <f t="shared" si="15"/>
        <v>0</v>
      </c>
    </row>
    <row r="331" spans="1:6" ht="30" customHeight="1" x14ac:dyDescent="0.25">
      <c r="A331" s="257">
        <v>7.5</v>
      </c>
      <c r="B331" s="57" t="s">
        <v>333</v>
      </c>
      <c r="C331" s="119">
        <v>1</v>
      </c>
      <c r="D331" s="122" t="s">
        <v>4</v>
      </c>
      <c r="E331" s="82"/>
      <c r="F331" s="229">
        <f t="shared" si="15"/>
        <v>0</v>
      </c>
    </row>
    <row r="332" spans="1:6" ht="12.75" customHeight="1" x14ac:dyDescent="0.25">
      <c r="A332" s="274"/>
      <c r="B332" s="273" t="s">
        <v>334</v>
      </c>
      <c r="C332" s="275"/>
      <c r="D332" s="276"/>
      <c r="E332" s="277"/>
      <c r="F332" s="382">
        <f>SUM(F256:F331)</f>
        <v>0</v>
      </c>
    </row>
    <row r="333" spans="1:6" ht="14.25" customHeight="1" x14ac:dyDescent="0.25">
      <c r="A333" s="228" t="s">
        <v>335</v>
      </c>
      <c r="B333" s="16" t="s">
        <v>336</v>
      </c>
      <c r="C333" s="119"/>
      <c r="D333" s="122"/>
      <c r="E333" s="49"/>
      <c r="F333" s="229">
        <f t="shared" si="15"/>
        <v>0</v>
      </c>
    </row>
    <row r="334" spans="1:6" ht="4.5" customHeight="1" x14ac:dyDescent="0.25">
      <c r="A334" s="234"/>
      <c r="B334" s="121"/>
      <c r="C334" s="119"/>
      <c r="D334" s="122"/>
      <c r="E334" s="49"/>
      <c r="F334" s="229">
        <f t="shared" si="15"/>
        <v>0</v>
      </c>
    </row>
    <row r="335" spans="1:6" ht="14.25" customHeight="1" x14ac:dyDescent="0.25">
      <c r="A335" s="228">
        <v>1</v>
      </c>
      <c r="B335" s="16" t="s">
        <v>337</v>
      </c>
      <c r="C335" s="119"/>
      <c r="D335" s="122"/>
      <c r="E335" s="49"/>
      <c r="F335" s="229">
        <f t="shared" si="15"/>
        <v>0</v>
      </c>
    </row>
    <row r="336" spans="1:6" ht="12.75" customHeight="1" x14ac:dyDescent="0.25">
      <c r="A336" s="257">
        <v>1.1000000000000001</v>
      </c>
      <c r="B336" s="50" t="s">
        <v>338</v>
      </c>
      <c r="C336" s="201">
        <v>8</v>
      </c>
      <c r="D336" s="202" t="s">
        <v>4</v>
      </c>
      <c r="E336" s="203"/>
      <c r="F336" s="229">
        <f t="shared" si="15"/>
        <v>0</v>
      </c>
    </row>
    <row r="337" spans="1:7" ht="14.25" customHeight="1" x14ac:dyDescent="0.25">
      <c r="A337" s="257">
        <v>1.2</v>
      </c>
      <c r="B337" s="12" t="s">
        <v>313</v>
      </c>
      <c r="C337" s="199">
        <v>14</v>
      </c>
      <c r="D337" s="200" t="s">
        <v>4</v>
      </c>
      <c r="E337" s="190"/>
      <c r="F337" s="229">
        <f t="shared" si="15"/>
        <v>0</v>
      </c>
    </row>
    <row r="338" spans="1:7" ht="14.25" customHeight="1" x14ac:dyDescent="0.25">
      <c r="A338" s="257">
        <v>1.3</v>
      </c>
      <c r="B338" s="12" t="s">
        <v>339</v>
      </c>
      <c r="C338" s="199">
        <v>4</v>
      </c>
      <c r="D338" s="200" t="s">
        <v>4</v>
      </c>
      <c r="E338" s="190"/>
      <c r="F338" s="229">
        <f t="shared" ref="F338:F379" si="16">ROUND((+C338*E338),2)</f>
        <v>0</v>
      </c>
    </row>
    <row r="339" spans="1:7" ht="14.25" customHeight="1" x14ac:dyDescent="0.25">
      <c r="A339" s="257">
        <v>1.4</v>
      </c>
      <c r="B339" s="57" t="s">
        <v>321</v>
      </c>
      <c r="C339" s="119">
        <v>7</v>
      </c>
      <c r="D339" s="122" t="s">
        <v>4</v>
      </c>
      <c r="E339" s="82"/>
      <c r="F339" s="229">
        <f t="shared" si="16"/>
        <v>0</v>
      </c>
    </row>
    <row r="340" spans="1:7" ht="14.25" customHeight="1" x14ac:dyDescent="0.25">
      <c r="A340" s="257">
        <v>1.5</v>
      </c>
      <c r="B340" s="57" t="s">
        <v>340</v>
      </c>
      <c r="C340" s="119">
        <v>5</v>
      </c>
      <c r="D340" s="122" t="s">
        <v>4</v>
      </c>
      <c r="E340" s="82"/>
      <c r="F340" s="229">
        <f t="shared" si="16"/>
        <v>0</v>
      </c>
    </row>
    <row r="341" spans="1:7" ht="14.25" customHeight="1" x14ac:dyDescent="0.25">
      <c r="A341" s="257">
        <v>1.6</v>
      </c>
      <c r="B341" s="57" t="s">
        <v>341</v>
      </c>
      <c r="C341" s="119">
        <v>1</v>
      </c>
      <c r="D341" s="122" t="s">
        <v>4</v>
      </c>
      <c r="E341" s="82"/>
      <c r="F341" s="229">
        <f t="shared" si="16"/>
        <v>0</v>
      </c>
    </row>
    <row r="342" spans="1:7" ht="27" customHeight="1" x14ac:dyDescent="0.25">
      <c r="A342" s="257">
        <v>1.7</v>
      </c>
      <c r="B342" s="57" t="s">
        <v>325</v>
      </c>
      <c r="C342" s="119">
        <v>4</v>
      </c>
      <c r="D342" s="32" t="s">
        <v>4</v>
      </c>
      <c r="E342" s="31"/>
      <c r="F342" s="229">
        <f t="shared" si="16"/>
        <v>0</v>
      </c>
    </row>
    <row r="343" spans="1:7" s="24" customFormat="1" ht="27" customHeight="1" x14ac:dyDescent="0.25">
      <c r="A343" s="256">
        <v>2</v>
      </c>
      <c r="B343" s="37" t="s">
        <v>342</v>
      </c>
      <c r="C343" s="50"/>
      <c r="D343" s="50"/>
      <c r="E343" s="190"/>
      <c r="F343" s="229">
        <f t="shared" si="16"/>
        <v>0</v>
      </c>
      <c r="G343" s="33"/>
    </row>
    <row r="344" spans="1:7" ht="12.75" customHeight="1" x14ac:dyDescent="0.25">
      <c r="A344" s="257">
        <v>2.1</v>
      </c>
      <c r="B344" s="50" t="s">
        <v>338</v>
      </c>
      <c r="C344" s="201">
        <v>8</v>
      </c>
      <c r="D344" s="202" t="s">
        <v>4</v>
      </c>
      <c r="E344" s="203"/>
      <c r="F344" s="229">
        <f t="shared" si="16"/>
        <v>0</v>
      </c>
    </row>
    <row r="345" spans="1:7" ht="14.25" customHeight="1" x14ac:dyDescent="0.25">
      <c r="A345" s="257">
        <v>2.2000000000000002</v>
      </c>
      <c r="B345" s="12" t="s">
        <v>313</v>
      </c>
      <c r="C345" s="199">
        <v>13</v>
      </c>
      <c r="D345" s="200" t="s">
        <v>4</v>
      </c>
      <c r="E345" s="190"/>
      <c r="F345" s="229">
        <f t="shared" si="16"/>
        <v>0</v>
      </c>
    </row>
    <row r="346" spans="1:7" ht="14.25" customHeight="1" x14ac:dyDescent="0.25">
      <c r="A346" s="257">
        <v>2.2999999999999998</v>
      </c>
      <c r="B346" s="12" t="s">
        <v>339</v>
      </c>
      <c r="C346" s="199">
        <v>3</v>
      </c>
      <c r="D346" s="200" t="s">
        <v>4</v>
      </c>
      <c r="E346" s="190"/>
      <c r="F346" s="229">
        <f t="shared" si="16"/>
        <v>0</v>
      </c>
    </row>
    <row r="347" spans="1:7" ht="14.25" customHeight="1" x14ac:dyDescent="0.25">
      <c r="A347" s="257">
        <v>2.4</v>
      </c>
      <c r="B347" s="12" t="s">
        <v>321</v>
      </c>
      <c r="C347" s="199">
        <v>5</v>
      </c>
      <c r="D347" s="200" t="s">
        <v>4</v>
      </c>
      <c r="E347" s="190"/>
      <c r="F347" s="229">
        <f t="shared" si="16"/>
        <v>0</v>
      </c>
    </row>
    <row r="348" spans="1:7" ht="14.25" customHeight="1" x14ac:dyDescent="0.25">
      <c r="A348" s="257">
        <v>2.5</v>
      </c>
      <c r="B348" s="57" t="s">
        <v>340</v>
      </c>
      <c r="C348" s="119">
        <v>4</v>
      </c>
      <c r="D348" s="122" t="s">
        <v>4</v>
      </c>
      <c r="E348" s="82"/>
      <c r="F348" s="229">
        <f t="shared" si="16"/>
        <v>0</v>
      </c>
    </row>
    <row r="349" spans="1:7" ht="14.25" customHeight="1" x14ac:dyDescent="0.25">
      <c r="A349" s="257">
        <v>2.6</v>
      </c>
      <c r="B349" s="57" t="s">
        <v>341</v>
      </c>
      <c r="C349" s="119">
        <v>1</v>
      </c>
      <c r="D349" s="122" t="s">
        <v>4</v>
      </c>
      <c r="E349" s="82"/>
      <c r="F349" s="229">
        <f t="shared" si="16"/>
        <v>0</v>
      </c>
    </row>
    <row r="350" spans="1:7" ht="25.5" customHeight="1" x14ac:dyDescent="0.25">
      <c r="A350" s="257">
        <v>2.7</v>
      </c>
      <c r="B350" s="57" t="s">
        <v>325</v>
      </c>
      <c r="C350" s="119">
        <v>3</v>
      </c>
      <c r="D350" s="32" t="s">
        <v>4</v>
      </c>
      <c r="E350" s="31"/>
      <c r="F350" s="229">
        <f t="shared" si="16"/>
        <v>0</v>
      </c>
    </row>
    <row r="351" spans="1:7" ht="30" customHeight="1" x14ac:dyDescent="0.25">
      <c r="A351" s="256">
        <v>3</v>
      </c>
      <c r="B351" s="37" t="s">
        <v>343</v>
      </c>
      <c r="C351" s="50"/>
      <c r="D351" s="50"/>
      <c r="E351" s="190"/>
      <c r="F351" s="229">
        <f t="shared" si="16"/>
        <v>0</v>
      </c>
    </row>
    <row r="352" spans="1:7" ht="12.75" customHeight="1" x14ac:dyDescent="0.25">
      <c r="A352" s="257">
        <v>3.1</v>
      </c>
      <c r="B352" s="12" t="s">
        <v>338</v>
      </c>
      <c r="C352" s="199">
        <v>19</v>
      </c>
      <c r="D352" s="200" t="s">
        <v>4</v>
      </c>
      <c r="E352" s="190"/>
      <c r="F352" s="229">
        <f t="shared" si="16"/>
        <v>0</v>
      </c>
    </row>
    <row r="353" spans="1:8" ht="12.75" customHeight="1" x14ac:dyDescent="0.25">
      <c r="A353" s="257">
        <v>3.2</v>
      </c>
      <c r="B353" s="12" t="s">
        <v>313</v>
      </c>
      <c r="C353" s="199">
        <v>19</v>
      </c>
      <c r="D353" s="200" t="s">
        <v>4</v>
      </c>
      <c r="E353" s="190"/>
      <c r="F353" s="229">
        <f t="shared" si="16"/>
        <v>0</v>
      </c>
    </row>
    <row r="354" spans="1:8" ht="14.25" customHeight="1" x14ac:dyDescent="0.25">
      <c r="A354" s="257">
        <v>3.3</v>
      </c>
      <c r="B354" s="12" t="s">
        <v>339</v>
      </c>
      <c r="C354" s="199">
        <v>3</v>
      </c>
      <c r="D354" s="200" t="s">
        <v>4</v>
      </c>
      <c r="E354" s="190"/>
      <c r="F354" s="229">
        <f t="shared" si="16"/>
        <v>0</v>
      </c>
    </row>
    <row r="355" spans="1:8" ht="14.25" customHeight="1" x14ac:dyDescent="0.25">
      <c r="A355" s="257">
        <v>3.4</v>
      </c>
      <c r="B355" s="12" t="s">
        <v>321</v>
      </c>
      <c r="C355" s="199">
        <v>6</v>
      </c>
      <c r="D355" s="200" t="s">
        <v>4</v>
      </c>
      <c r="E355" s="190"/>
      <c r="F355" s="229">
        <f t="shared" si="16"/>
        <v>0</v>
      </c>
    </row>
    <row r="356" spans="1:8" ht="14.25" customHeight="1" x14ac:dyDescent="0.25">
      <c r="A356" s="257">
        <v>3.5</v>
      </c>
      <c r="B356" s="12" t="s">
        <v>327</v>
      </c>
      <c r="C356" s="199">
        <v>1</v>
      </c>
      <c r="D356" s="200" t="s">
        <v>4</v>
      </c>
      <c r="E356" s="190"/>
      <c r="F356" s="229">
        <f t="shared" si="16"/>
        <v>0</v>
      </c>
    </row>
    <row r="357" spans="1:8" ht="14.25" customHeight="1" x14ac:dyDescent="0.25">
      <c r="A357" s="257">
        <v>3.6</v>
      </c>
      <c r="B357" s="57" t="s">
        <v>340</v>
      </c>
      <c r="C357" s="119">
        <v>4</v>
      </c>
      <c r="D357" s="122" t="s">
        <v>4</v>
      </c>
      <c r="E357" s="82"/>
      <c r="F357" s="229">
        <f t="shared" si="16"/>
        <v>0</v>
      </c>
    </row>
    <row r="358" spans="1:8" ht="14.25" customHeight="1" x14ac:dyDescent="0.25">
      <c r="A358" s="257">
        <v>3.7</v>
      </c>
      <c r="B358" s="57" t="s">
        <v>329</v>
      </c>
      <c r="C358" s="119">
        <v>1</v>
      </c>
      <c r="D358" s="122" t="s">
        <v>4</v>
      </c>
      <c r="E358" s="82"/>
      <c r="F358" s="229">
        <f t="shared" si="16"/>
        <v>0</v>
      </c>
    </row>
    <row r="359" spans="1:8" ht="26.25" customHeight="1" x14ac:dyDescent="0.25">
      <c r="A359" s="257">
        <v>3.8</v>
      </c>
      <c r="B359" s="57" t="s">
        <v>325</v>
      </c>
      <c r="C359" s="119">
        <v>3</v>
      </c>
      <c r="D359" s="122" t="s">
        <v>4</v>
      </c>
      <c r="E359" s="82"/>
      <c r="F359" s="229">
        <f t="shared" si="16"/>
        <v>0</v>
      </c>
    </row>
    <row r="360" spans="1:8" ht="15.75" customHeight="1" x14ac:dyDescent="0.25">
      <c r="A360" s="256">
        <v>4</v>
      </c>
      <c r="B360" s="37" t="s">
        <v>344</v>
      </c>
      <c r="C360" s="50"/>
      <c r="D360" s="50"/>
      <c r="E360" s="190"/>
      <c r="F360" s="229">
        <f t="shared" si="16"/>
        <v>0</v>
      </c>
    </row>
    <row r="361" spans="1:8" ht="14.25" customHeight="1" x14ac:dyDescent="0.25">
      <c r="A361" s="257">
        <v>4.0999999999999996</v>
      </c>
      <c r="B361" s="50" t="s">
        <v>338</v>
      </c>
      <c r="C361" s="201">
        <v>14</v>
      </c>
      <c r="D361" s="202" t="s">
        <v>4</v>
      </c>
      <c r="E361" s="203"/>
      <c r="F361" s="229">
        <f t="shared" si="16"/>
        <v>0</v>
      </c>
    </row>
    <row r="362" spans="1:8" ht="14.25" customHeight="1" x14ac:dyDescent="0.25">
      <c r="A362" s="257">
        <v>4.2</v>
      </c>
      <c r="B362" s="12" t="s">
        <v>311</v>
      </c>
      <c r="C362" s="199">
        <v>9</v>
      </c>
      <c r="D362" s="200" t="s">
        <v>4</v>
      </c>
      <c r="E362" s="190"/>
      <c r="F362" s="229">
        <f t="shared" si="16"/>
        <v>0</v>
      </c>
    </row>
    <row r="363" spans="1:8" ht="14.25" customHeight="1" x14ac:dyDescent="0.25">
      <c r="A363" s="257">
        <v>4.3</v>
      </c>
      <c r="B363" s="12" t="s">
        <v>313</v>
      </c>
      <c r="C363" s="199">
        <v>12</v>
      </c>
      <c r="D363" s="200" t="s">
        <v>4</v>
      </c>
      <c r="E363" s="190"/>
      <c r="F363" s="229">
        <f t="shared" si="16"/>
        <v>0</v>
      </c>
    </row>
    <row r="364" spans="1:8" ht="12.75" customHeight="1" x14ac:dyDescent="0.25">
      <c r="A364" s="257">
        <v>4.4000000000000004</v>
      </c>
      <c r="B364" s="12" t="s">
        <v>339</v>
      </c>
      <c r="C364" s="199">
        <v>3</v>
      </c>
      <c r="D364" s="200" t="s">
        <v>4</v>
      </c>
      <c r="E364" s="190"/>
      <c r="F364" s="229">
        <f t="shared" si="16"/>
        <v>0</v>
      </c>
    </row>
    <row r="365" spans="1:8" ht="12.75" customHeight="1" x14ac:dyDescent="0.25">
      <c r="A365" s="257">
        <v>4.5</v>
      </c>
      <c r="B365" s="12" t="s">
        <v>321</v>
      </c>
      <c r="C365" s="199">
        <v>3</v>
      </c>
      <c r="D365" s="200" t="s">
        <v>4</v>
      </c>
      <c r="E365" s="190"/>
      <c r="F365" s="229">
        <f t="shared" si="16"/>
        <v>0</v>
      </c>
    </row>
    <row r="366" spans="1:8" ht="12.75" customHeight="1" x14ac:dyDescent="0.25">
      <c r="A366" s="257">
        <v>4.5999999999999996</v>
      </c>
      <c r="B366" s="12" t="s">
        <v>327</v>
      </c>
      <c r="C366" s="199">
        <v>1</v>
      </c>
      <c r="D366" s="200" t="s">
        <v>4</v>
      </c>
      <c r="E366" s="190"/>
      <c r="F366" s="229">
        <f t="shared" si="16"/>
        <v>0</v>
      </c>
      <c r="H366" s="204"/>
    </row>
    <row r="367" spans="1:8" ht="12.75" customHeight="1" x14ac:dyDescent="0.25">
      <c r="A367" s="257">
        <v>4.7</v>
      </c>
      <c r="B367" s="57" t="s">
        <v>340</v>
      </c>
      <c r="C367" s="119">
        <v>1</v>
      </c>
      <c r="D367" s="122" t="s">
        <v>4</v>
      </c>
      <c r="E367" s="82"/>
      <c r="F367" s="229">
        <f t="shared" si="16"/>
        <v>0</v>
      </c>
    </row>
    <row r="368" spans="1:8" x14ac:dyDescent="0.25">
      <c r="A368" s="257">
        <v>4.8</v>
      </c>
      <c r="B368" s="57" t="s">
        <v>341</v>
      </c>
      <c r="C368" s="119">
        <v>1</v>
      </c>
      <c r="D368" s="122" t="s">
        <v>4</v>
      </c>
      <c r="E368" s="82"/>
      <c r="F368" s="229">
        <f t="shared" si="16"/>
        <v>0</v>
      </c>
    </row>
    <row r="369" spans="1:16" x14ac:dyDescent="0.25">
      <c r="A369" s="257">
        <v>4.9000000000000004</v>
      </c>
      <c r="B369" s="57" t="s">
        <v>329</v>
      </c>
      <c r="C369" s="119">
        <v>1</v>
      </c>
      <c r="D369" s="122" t="s">
        <v>4</v>
      </c>
      <c r="E369" s="82"/>
      <c r="F369" s="229">
        <f t="shared" si="16"/>
        <v>0</v>
      </c>
    </row>
    <row r="370" spans="1:16" ht="24.75" customHeight="1" thickBot="1" x14ac:dyDescent="0.3">
      <c r="A370" s="343">
        <v>4.0999999999999996</v>
      </c>
      <c r="B370" s="344" t="s">
        <v>325</v>
      </c>
      <c r="C370" s="345">
        <v>3</v>
      </c>
      <c r="D370" s="346" t="s">
        <v>4</v>
      </c>
      <c r="E370" s="347"/>
      <c r="F370" s="295">
        <f t="shared" si="16"/>
        <v>0</v>
      </c>
    </row>
    <row r="371" spans="1:16" x14ac:dyDescent="0.25">
      <c r="A371" s="349"/>
      <c r="B371" s="350" t="s">
        <v>345</v>
      </c>
      <c r="C371" s="351"/>
      <c r="D371" s="351"/>
      <c r="E371" s="352"/>
      <c r="F371" s="353">
        <f>SUM(F333:F370)</f>
        <v>0</v>
      </c>
    </row>
    <row r="372" spans="1:16" ht="12.75" customHeight="1" thickBot="1" x14ac:dyDescent="0.3">
      <c r="A372" s="375"/>
      <c r="B372" s="376" t="s">
        <v>346</v>
      </c>
      <c r="C372" s="377"/>
      <c r="D372" s="377"/>
      <c r="E372" s="377"/>
      <c r="F372" s="378">
        <f>+F371+F332</f>
        <v>0</v>
      </c>
      <c r="P372" s="159"/>
    </row>
    <row r="373" spans="1:16" ht="12.75" customHeight="1" x14ac:dyDescent="0.25">
      <c r="A373" s="339" t="s">
        <v>363</v>
      </c>
      <c r="B373" s="340" t="s">
        <v>364</v>
      </c>
      <c r="C373" s="348"/>
      <c r="D373" s="348"/>
      <c r="E373" s="348"/>
      <c r="F373" s="312">
        <f t="shared" si="16"/>
        <v>0</v>
      </c>
    </row>
    <row r="374" spans="1:16" ht="26.25" customHeight="1" thickBot="1" x14ac:dyDescent="0.3">
      <c r="A374" s="354">
        <v>1</v>
      </c>
      <c r="B374" s="355" t="s">
        <v>365</v>
      </c>
      <c r="C374" s="356">
        <v>10</v>
      </c>
      <c r="D374" s="346" t="s">
        <v>366</v>
      </c>
      <c r="E374" s="345"/>
      <c r="F374" s="295">
        <f t="shared" si="16"/>
        <v>0</v>
      </c>
    </row>
    <row r="375" spans="1:16" ht="12.75" customHeight="1" thickBot="1" x14ac:dyDescent="0.3">
      <c r="A375" s="341"/>
      <c r="B375" s="297" t="s">
        <v>370</v>
      </c>
      <c r="C375" s="342"/>
      <c r="D375" s="342"/>
      <c r="E375" s="342"/>
      <c r="F375" s="360">
        <f>SUM(F373:F374)</f>
        <v>0</v>
      </c>
      <c r="P375" s="159"/>
    </row>
    <row r="376" spans="1:16" x14ac:dyDescent="0.25">
      <c r="A376" s="339" t="s">
        <v>347</v>
      </c>
      <c r="B376" s="340" t="s">
        <v>348</v>
      </c>
      <c r="C376" s="357"/>
      <c r="D376" s="358"/>
      <c r="E376" s="359"/>
      <c r="F376" s="312">
        <f t="shared" si="16"/>
        <v>0</v>
      </c>
      <c r="H376" s="204"/>
    </row>
    <row r="377" spans="1:16" ht="39" customHeight="1" x14ac:dyDescent="0.25">
      <c r="A377" s="228">
        <v>1</v>
      </c>
      <c r="B377" s="181" t="s">
        <v>349</v>
      </c>
      <c r="C377" s="90">
        <v>1</v>
      </c>
      <c r="D377" s="32" t="s">
        <v>4</v>
      </c>
      <c r="E377" s="119"/>
      <c r="F377" s="229">
        <f t="shared" si="16"/>
        <v>0</v>
      </c>
    </row>
    <row r="378" spans="1:16" ht="20.25" customHeight="1" thickBot="1" x14ac:dyDescent="0.3">
      <c r="A378" s="369">
        <f>A377+1</f>
        <v>2</v>
      </c>
      <c r="B378" s="370" t="s">
        <v>367</v>
      </c>
      <c r="C378" s="356">
        <v>10</v>
      </c>
      <c r="D378" s="346" t="s">
        <v>40</v>
      </c>
      <c r="E378" s="345"/>
      <c r="F378" s="295">
        <f t="shared" si="16"/>
        <v>0</v>
      </c>
    </row>
    <row r="379" spans="1:16" ht="12.75" customHeight="1" thickBot="1" x14ac:dyDescent="0.3">
      <c r="A379" s="341"/>
      <c r="B379" s="297" t="s">
        <v>350</v>
      </c>
      <c r="C379" s="342"/>
      <c r="D379" s="342"/>
      <c r="E379" s="342"/>
      <c r="F379" s="360">
        <f>SUM(F376:F378)</f>
        <v>0</v>
      </c>
      <c r="P379" s="159"/>
    </row>
    <row r="380" spans="1:16" ht="4.5" customHeight="1" thickBot="1" x14ac:dyDescent="0.3">
      <c r="A380" s="371"/>
      <c r="B380" s="372"/>
      <c r="C380" s="373"/>
      <c r="D380" s="374"/>
      <c r="E380" s="373"/>
      <c r="F380" s="383"/>
    </row>
    <row r="381" spans="1:16" ht="18.75" customHeight="1" thickBot="1" x14ac:dyDescent="0.3">
      <c r="A381" s="364" t="s">
        <v>362</v>
      </c>
      <c r="B381" s="365"/>
      <c r="C381" s="366"/>
      <c r="D381" s="367"/>
      <c r="E381" s="366"/>
      <c r="F381" s="368">
        <f>+F379+F375+F372+F255+F145</f>
        <v>0</v>
      </c>
    </row>
    <row r="382" spans="1:16" x14ac:dyDescent="0.25">
      <c r="A382" s="230"/>
      <c r="B382" s="209" t="s">
        <v>351</v>
      </c>
      <c r="C382" s="210"/>
      <c r="D382" s="17"/>
      <c r="E382" s="211"/>
      <c r="F382" s="231"/>
    </row>
    <row r="383" spans="1:16" ht="16.5" customHeight="1" x14ac:dyDescent="0.25">
      <c r="A383" s="232"/>
      <c r="B383" s="15" t="s">
        <v>352</v>
      </c>
      <c r="C383" s="212">
        <v>0.1</v>
      </c>
      <c r="D383" s="213"/>
      <c r="E383" s="214"/>
      <c r="F383" s="233">
        <f>+ROUND(C383*F381,2)</f>
        <v>0</v>
      </c>
    </row>
    <row r="384" spans="1:16" ht="16.5" customHeight="1" x14ac:dyDescent="0.25">
      <c r="A384" s="270"/>
      <c r="B384" s="11" t="s">
        <v>371</v>
      </c>
      <c r="C384" s="215">
        <v>0.05</v>
      </c>
      <c r="D384" s="205"/>
      <c r="E384" s="206"/>
      <c r="F384" s="233">
        <f>ROUND($C$384*F381,2)</f>
        <v>0</v>
      </c>
    </row>
    <row r="385" spans="1:7" ht="19.5" customHeight="1" x14ac:dyDescent="0.25">
      <c r="A385" s="388"/>
      <c r="B385" s="389" t="s">
        <v>373</v>
      </c>
      <c r="C385" s="390">
        <v>0.18</v>
      </c>
      <c r="D385" s="391"/>
      <c r="E385" s="392"/>
      <c r="F385" s="393">
        <f>+C385*F383</f>
        <v>0</v>
      </c>
    </row>
    <row r="386" spans="1:7" ht="18" customHeight="1" x14ac:dyDescent="0.25">
      <c r="A386" s="270"/>
      <c r="B386" s="11" t="s">
        <v>353</v>
      </c>
      <c r="C386" s="215">
        <v>0.01</v>
      </c>
      <c r="D386" s="205"/>
      <c r="E386" s="206"/>
      <c r="F386" s="233">
        <f>ROUND($C$386*F381,2)</f>
        <v>0</v>
      </c>
    </row>
    <row r="387" spans="1:7" ht="18" customHeight="1" x14ac:dyDescent="0.25">
      <c r="A387" s="250"/>
      <c r="B387" s="11" t="s">
        <v>374</v>
      </c>
      <c r="C387" s="215">
        <v>1E-3</v>
      </c>
      <c r="D387" s="216"/>
      <c r="E387" s="191"/>
      <c r="F387" s="233">
        <f>ROUND($C$387*F381,2)</f>
        <v>0</v>
      </c>
    </row>
    <row r="388" spans="1:7" ht="19.5" customHeight="1" thickBot="1" x14ac:dyDescent="0.3">
      <c r="A388" s="234"/>
      <c r="B388" s="217" t="s">
        <v>354</v>
      </c>
      <c r="C388" s="218"/>
      <c r="D388" s="219"/>
      <c r="E388" s="218"/>
      <c r="F388" s="235">
        <f>SUM(F383:F387)</f>
        <v>0</v>
      </c>
    </row>
    <row r="389" spans="1:7" ht="23.25" customHeight="1" thickBot="1" x14ac:dyDescent="0.3">
      <c r="A389" s="290" t="s">
        <v>361</v>
      </c>
      <c r="B389" s="291"/>
      <c r="C389" s="5"/>
      <c r="D389" s="6"/>
      <c r="E389" s="7"/>
      <c r="F389" s="8">
        <f>+F381+F388</f>
        <v>0</v>
      </c>
    </row>
    <row r="390" spans="1:7" ht="6" customHeight="1" thickBot="1" x14ac:dyDescent="0.3">
      <c r="A390" s="384"/>
      <c r="B390" s="385"/>
      <c r="C390" s="386"/>
      <c r="D390" s="386"/>
      <c r="E390" s="386"/>
      <c r="F390" s="387"/>
    </row>
    <row r="391" spans="1:7" ht="23.25" customHeight="1" thickBot="1" x14ac:dyDescent="0.3">
      <c r="A391" s="290" t="s">
        <v>360</v>
      </c>
      <c r="B391" s="291"/>
      <c r="C391" s="5"/>
      <c r="D391" s="6"/>
      <c r="E391" s="7"/>
      <c r="F391" s="8">
        <f>+F389-F385-F386-F387</f>
        <v>0</v>
      </c>
    </row>
    <row r="392" spans="1:7" ht="5.25" customHeight="1" thickBot="1" x14ac:dyDescent="0.3">
      <c r="A392" s="384"/>
      <c r="B392" s="385"/>
      <c r="C392" s="402"/>
      <c r="D392" s="385"/>
      <c r="E392" s="402"/>
      <c r="F392" s="403"/>
    </row>
    <row r="393" spans="1:7" s="283" customFormat="1" ht="23.25" customHeight="1" thickBot="1" x14ac:dyDescent="0.3">
      <c r="A393" s="361" t="s">
        <v>372</v>
      </c>
      <c r="B393" s="362"/>
      <c r="C393" s="394"/>
      <c r="D393" s="363"/>
      <c r="E393" s="395"/>
      <c r="F393" s="396">
        <f>+F389-F385</f>
        <v>0</v>
      </c>
      <c r="G393" s="33"/>
    </row>
    <row r="394" spans="1:7" x14ac:dyDescent="0.25">
      <c r="A394" s="271"/>
      <c r="B394" s="220" t="s">
        <v>375</v>
      </c>
      <c r="C394" s="221"/>
      <c r="D394" s="222"/>
      <c r="E394" s="221"/>
      <c r="F394" s="223"/>
    </row>
    <row r="395" spans="1:7" x14ac:dyDescent="0.25">
      <c r="A395" s="272"/>
      <c r="B395" s="224"/>
      <c r="C395" s="221"/>
      <c r="D395" s="222"/>
      <c r="E395" s="221"/>
      <c r="F395" s="223"/>
    </row>
  </sheetData>
  <mergeCells count="12">
    <mergeCell ref="A381:B381"/>
    <mergeCell ref="A389:B389"/>
    <mergeCell ref="C390:F390"/>
    <mergeCell ref="A391:B391"/>
    <mergeCell ref="A393:B393"/>
    <mergeCell ref="H125:I125"/>
    <mergeCell ref="A1:F1"/>
    <mergeCell ref="A2:F2"/>
    <mergeCell ref="A3:F3"/>
    <mergeCell ref="A5:F5"/>
    <mergeCell ref="A6:F6"/>
    <mergeCell ref="D9:F9"/>
  </mergeCells>
  <dataValidations count="1">
    <dataValidation type="list" allowBlank="1" showInputMessage="1" showErrorMessage="1" sqref="J84 J75:J76 J114:J118 J39:J43 J78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FIN</vt:lpstr>
      <vt:lpstr>'Formato FIN'!Área_de_impresión</vt:lpstr>
      <vt:lpstr>'Formato FIN'!Títulos_a_imprimir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Leyba Alduey</dc:creator>
  <cp:lastModifiedBy>Francisca Leyba Alduey</cp:lastModifiedBy>
  <cp:lastPrinted>2025-08-25T16:26:49Z</cp:lastPrinted>
  <dcterms:created xsi:type="dcterms:W3CDTF">2025-03-11T19:22:19Z</dcterms:created>
  <dcterms:modified xsi:type="dcterms:W3CDTF">2025-08-25T16:27:17Z</dcterms:modified>
</cp:coreProperties>
</file>