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4. Abril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1" l="1"/>
  <c r="F37" i="1" l="1"/>
  <c r="F27" i="1"/>
  <c r="F17" i="1"/>
  <c r="F53" i="1"/>
  <c r="D81" i="1" l="1"/>
  <c r="D12" i="1"/>
  <c r="D55" i="1"/>
  <c r="D56" i="1"/>
  <c r="D57" i="1"/>
  <c r="D58" i="1"/>
  <c r="D59" i="1"/>
  <c r="D54" i="1"/>
  <c r="D65" i="1"/>
  <c r="N46" i="1" l="1"/>
  <c r="O46" i="1"/>
  <c r="P46" i="1"/>
  <c r="M46" i="1" l="1"/>
  <c r="D16" i="1" l="1"/>
  <c r="D13" i="1"/>
  <c r="C63" i="1"/>
  <c r="D64" i="1"/>
  <c r="D63" i="1" l="1"/>
  <c r="F46" i="1"/>
  <c r="G46" i="1"/>
  <c r="E46" i="1"/>
  <c r="E37" i="1"/>
  <c r="B80" i="1" l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F10" i="1" l="1"/>
  <c r="F85" i="1"/>
  <c r="Q77" i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80" i="1"/>
  <c r="E80" i="1"/>
  <c r="Q12" i="1" l="1"/>
  <c r="D60" i="1" l="1"/>
  <c r="D61" i="1"/>
  <c r="D62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C80" i="1" l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G27" i="1"/>
  <c r="H27" i="1"/>
  <c r="I27" i="1"/>
  <c r="J27" i="1"/>
  <c r="K27" i="1"/>
  <c r="L27" i="1"/>
  <c r="M27" i="1"/>
  <c r="N27" i="1"/>
  <c r="O27" i="1"/>
  <c r="P2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G53" i="1"/>
  <c r="H53" i="1"/>
  <c r="I53" i="1"/>
  <c r="J53" i="1"/>
  <c r="K53" i="1"/>
  <c r="L53" i="1"/>
  <c r="M53" i="1"/>
  <c r="N53" i="1"/>
  <c r="O53" i="1"/>
  <c r="P53" i="1"/>
  <c r="E63" i="1"/>
  <c r="F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  <c r="D86" i="1" s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<sst xmlns="http://schemas.openxmlformats.org/spreadsheetml/2006/main" count="101" uniqueCount="101">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</sst>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2514600</xdr:colOff>
      <xdr:row>92</xdr:row>
      <xdr:rowOff>32808</xdr:rowOff>
    </xdr:from>
    <xdr:to>
      <xdr:col>2</xdr:col>
      <xdr:colOff>355601</xdr:colOff>
      <xdr:row>98</xdr:row>
      <xdr:rowOff>85725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514600" y="21188891"/>
          <a:ext cx="460375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1221467</xdr:colOff>
      <xdr:row>92</xdr:row>
      <xdr:rowOff>80927</xdr:rowOff>
    </xdr:from>
    <xdr:to>
      <xdr:col>7</xdr:col>
      <xdr:colOff>837895</xdr:colOff>
      <xdr:row>98</xdr:row>
      <xdr:rowOff>133844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725300" y="21237010"/>
          <a:ext cx="362751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1005192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  <xdr:twoCellAnchor editAs="oneCell">
    <xdr:from>
      <xdr:col>10</xdr:col>
      <xdr:colOff>963083</xdr:colOff>
      <xdr:row>92</xdr:row>
      <xdr:rowOff>21166</xdr:rowOff>
    </xdr:from>
    <xdr:to>
      <xdr:col>14</xdr:col>
      <xdr:colOff>327074</xdr:colOff>
      <xdr:row>99</xdr:row>
      <xdr:rowOff>21166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2083" y="21177249"/>
          <a:ext cx="4962574" cy="133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A64" zoomScale="90" zoomScaleNormal="100" zoomScaleSheetLayoutView="90" workbookViewId="0">
      <selection activeCell="C90" sqref="C90"/>
    </sheetView>
  </sheetViews>
  <sheetFormatPr baseColWidth="10" defaultColWidth="11.42578125" defaultRowHeight="15" x14ac:dyDescent="0.25"/>
  <cols>
    <col min="1" max="1" width="76.14062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16970329195</v>
      </c>
      <c r="C10" s="22">
        <f t="shared" ref="C10:P10" si="0">+C11+C17+C27+C37+C46+C53+C63+C76</f>
        <v>6526359514.2399998</v>
      </c>
      <c r="D10" s="22">
        <f>+D11+D17+D27+D37+D46+D53+D63+D76</f>
        <v>23496688709.240002</v>
      </c>
      <c r="E10" s="22">
        <f t="shared" si="0"/>
        <v>518136609.50999999</v>
      </c>
      <c r="F10" s="22">
        <f>+F11+F17+F27+F37+F46+F53+F63+F76</f>
        <v>836878830.91999996</v>
      </c>
      <c r="G10" s="22">
        <f t="shared" si="0"/>
        <v>872756528.21999991</v>
      </c>
      <c r="H10" s="22">
        <f t="shared" si="0"/>
        <v>1272293401.6500001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3500065370.2999997</v>
      </c>
    </row>
    <row r="11" spans="1:17" ht="18.75" customHeight="1" x14ac:dyDescent="0.25">
      <c r="A11" s="4" t="s">
        <v>70</v>
      </c>
      <c r="B11" s="45">
        <f>SUM(B12:B16)</f>
        <v>3380569943</v>
      </c>
      <c r="C11" s="24">
        <f t="shared" ref="C11:P11" si="1">SUM(C12:C16)</f>
        <v>50000000</v>
      </c>
      <c r="D11" s="24">
        <f t="shared" si="1"/>
        <v>3430569943</v>
      </c>
      <c r="E11" s="25">
        <f t="shared" si="1"/>
        <v>211640990.62</v>
      </c>
      <c r="F11" s="25">
        <f t="shared" si="1"/>
        <v>226752175.28999999</v>
      </c>
      <c r="G11" s="25">
        <f t="shared" si="1"/>
        <v>217560234.50999999</v>
      </c>
      <c r="H11" s="25">
        <f t="shared" si="1"/>
        <v>214519335.02000001</v>
      </c>
      <c r="I11" s="25">
        <f>SUM(I12:I16)</f>
        <v>0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870472735.43999994</v>
      </c>
    </row>
    <row r="12" spans="1:17" ht="18.75" customHeight="1" x14ac:dyDescent="0.25">
      <c r="A12" s="14" t="s">
        <v>69</v>
      </c>
      <c r="B12" s="27">
        <v>2478221318</v>
      </c>
      <c r="C12" s="29">
        <v>49983333.329999998</v>
      </c>
      <c r="D12" s="27">
        <f>+B12+C12</f>
        <v>2528204651.3299999</v>
      </c>
      <c r="E12" s="29">
        <v>177921587.27000001</v>
      </c>
      <c r="F12" s="29">
        <v>193149345.13999999</v>
      </c>
      <c r="G12" s="29">
        <v>183046482.87</v>
      </c>
      <c r="H12" s="29">
        <v>180151400.63</v>
      </c>
      <c r="I12" s="29"/>
      <c r="J12" s="29"/>
      <c r="K12" s="29"/>
      <c r="L12" s="29"/>
      <c r="M12" s="29"/>
      <c r="N12" s="29"/>
      <c r="O12" s="29"/>
      <c r="P12" s="29"/>
      <c r="Q12" s="27">
        <f>SUM(E12:P12)</f>
        <v>734268815.90999997</v>
      </c>
    </row>
    <row r="13" spans="1:17" ht="18.75" customHeight="1" x14ac:dyDescent="0.25">
      <c r="A13" s="14" t="s">
        <v>68</v>
      </c>
      <c r="B13" s="27">
        <v>569700000</v>
      </c>
      <c r="C13" s="29">
        <v>16666.669999999998</v>
      </c>
      <c r="D13" s="27">
        <f>+B13+C13</f>
        <v>569716666.66999996</v>
      </c>
      <c r="E13" s="29">
        <v>6453960.6699999999</v>
      </c>
      <c r="F13" s="29">
        <v>6272639</v>
      </c>
      <c r="G13" s="29">
        <v>7193546.0599999996</v>
      </c>
      <c r="H13" s="29">
        <v>6998155.8700000001</v>
      </c>
      <c r="I13" s="29"/>
      <c r="J13" s="29"/>
      <c r="K13" s="29"/>
      <c r="L13" s="29"/>
      <c r="M13" s="29"/>
      <c r="N13" s="29"/>
      <c r="O13" s="29"/>
      <c r="P13" s="29"/>
      <c r="Q13" s="27">
        <f>SUM(E13:P13)</f>
        <v>26918301.600000001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332648625</v>
      </c>
      <c r="C16" s="29"/>
      <c r="D16" s="27">
        <f>+B16+C16</f>
        <v>332648625</v>
      </c>
      <c r="E16" s="27">
        <v>27265442.68</v>
      </c>
      <c r="F16" s="27">
        <v>27330191.149999999</v>
      </c>
      <c r="G16" s="29">
        <v>27320205.579999998</v>
      </c>
      <c r="H16" s="29">
        <v>27369778.52</v>
      </c>
      <c r="I16" s="29"/>
      <c r="J16" s="29"/>
      <c r="K16" s="27"/>
      <c r="L16" s="29"/>
      <c r="M16" s="29"/>
      <c r="N16" s="29"/>
      <c r="O16" s="29"/>
      <c r="P16" s="29"/>
      <c r="Q16" s="27">
        <f>SUM(E16:P16)</f>
        <v>109285617.92999999</v>
      </c>
    </row>
    <row r="17" spans="1:17" ht="18.75" customHeight="1" x14ac:dyDescent="0.25">
      <c r="A17" s="16" t="s">
        <v>64</v>
      </c>
      <c r="B17" s="45">
        <f>SUM(B18:B26)</f>
        <v>3088986444</v>
      </c>
      <c r="C17" s="45">
        <f t="shared" ref="C17:P17" si="3">SUM(C18:C26)</f>
        <v>887299577.3499999</v>
      </c>
      <c r="D17" s="25">
        <f t="shared" si="3"/>
        <v>3976286021.3499999</v>
      </c>
      <c r="E17" s="25">
        <f t="shared" si="3"/>
        <v>162294955.69</v>
      </c>
      <c r="F17" s="25">
        <f>SUM(F18:F26)</f>
        <v>240607142.85000002</v>
      </c>
      <c r="G17" s="25">
        <f t="shared" si="3"/>
        <v>249072527.22999999</v>
      </c>
      <c r="H17" s="25">
        <f>SUM(H18:H26)</f>
        <v>218566502.44999999</v>
      </c>
      <c r="I17" s="25">
        <f>SUM(I18:I26)</f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870541128.22000015</v>
      </c>
    </row>
    <row r="18" spans="1:17" ht="18.75" customHeight="1" x14ac:dyDescent="0.25">
      <c r="A18" s="14" t="s">
        <v>63</v>
      </c>
      <c r="B18" s="29">
        <v>1895311448</v>
      </c>
      <c r="C18" s="29">
        <v>347982461.23000002</v>
      </c>
      <c r="D18" s="27">
        <f>+B18+C18</f>
        <v>2243293909.23</v>
      </c>
      <c r="E18" s="27">
        <v>141849467.78999999</v>
      </c>
      <c r="F18" s="27">
        <v>149593259.58000001</v>
      </c>
      <c r="G18" s="29">
        <v>144020235.52000001</v>
      </c>
      <c r="H18" s="29">
        <v>153926346.58000001</v>
      </c>
      <c r="I18" s="29"/>
      <c r="J18" s="29"/>
      <c r="K18" s="29"/>
      <c r="L18" s="29"/>
      <c r="M18" s="29"/>
      <c r="N18" s="29"/>
      <c r="O18" s="29"/>
      <c r="P18" s="29"/>
      <c r="Q18" s="27">
        <f>SUM(E18:P18)</f>
        <v>589389309.47000003</v>
      </c>
    </row>
    <row r="19" spans="1:17" ht="18.75" customHeight="1" x14ac:dyDescent="0.25">
      <c r="A19" s="14" t="s">
        <v>62</v>
      </c>
      <c r="B19" s="29">
        <v>31021807</v>
      </c>
      <c r="C19" s="29">
        <v>29489665.129999999</v>
      </c>
      <c r="D19" s="27">
        <f t="shared" ref="D19:D26" si="4">+B19+C19</f>
        <v>60511472.129999995</v>
      </c>
      <c r="E19" s="29"/>
      <c r="F19" s="29"/>
      <c r="G19" s="29">
        <v>72204.2</v>
      </c>
      <c r="H19" s="29">
        <v>134424.5</v>
      </c>
      <c r="I19" s="29"/>
      <c r="J19" s="29"/>
      <c r="K19" s="29"/>
      <c r="L19" s="29"/>
      <c r="M19" s="29"/>
      <c r="N19" s="29"/>
      <c r="O19" s="29"/>
      <c r="P19" s="29"/>
      <c r="Q19" s="27">
        <f>SUM(E19:P19)</f>
        <v>206628.7</v>
      </c>
    </row>
    <row r="20" spans="1:17" ht="18.75" customHeight="1" x14ac:dyDescent="0.25">
      <c r="A20" s="14" t="s">
        <v>61</v>
      </c>
      <c r="B20" s="29">
        <v>99513372</v>
      </c>
      <c r="C20" s="29">
        <v>361771.88</v>
      </c>
      <c r="D20" s="27">
        <f t="shared" si="4"/>
        <v>99875143.879999995</v>
      </c>
      <c r="E20" s="29"/>
      <c r="F20" s="29">
        <v>7045565.0999999996</v>
      </c>
      <c r="G20" s="29">
        <v>19620285.539999999</v>
      </c>
      <c r="H20" s="27">
        <v>14342500.560000001</v>
      </c>
      <c r="I20" s="29"/>
      <c r="J20" s="29"/>
      <c r="K20" s="29"/>
      <c r="L20" s="29"/>
      <c r="M20" s="29"/>
      <c r="N20" s="29"/>
      <c r="O20" s="29"/>
      <c r="P20" s="29"/>
      <c r="Q20" s="27">
        <f>SUM(E20:P20)</f>
        <v>41008351.200000003</v>
      </c>
    </row>
    <row r="21" spans="1:17" ht="18.75" customHeight="1" x14ac:dyDescent="0.25">
      <c r="A21" s="14" t="s">
        <v>60</v>
      </c>
      <c r="B21" s="29">
        <v>7764659</v>
      </c>
      <c r="C21" s="29">
        <v>43009448.390000001</v>
      </c>
      <c r="D21" s="27">
        <f t="shared" si="4"/>
        <v>50774107.390000001</v>
      </c>
      <c r="E21" s="29"/>
      <c r="F21" s="29">
        <v>3741242.12</v>
      </c>
      <c r="G21" s="29">
        <v>424176.06</v>
      </c>
      <c r="H21" s="29">
        <v>3221682.28</v>
      </c>
      <c r="I21" s="29"/>
      <c r="J21" s="29"/>
      <c r="K21" s="29"/>
      <c r="L21" s="29"/>
      <c r="M21" s="29"/>
      <c r="N21" s="29"/>
      <c r="O21" s="29"/>
      <c r="P21" s="29"/>
      <c r="Q21" s="27">
        <f t="shared" ref="Q21:Q24" si="5">SUM(E21:P21)</f>
        <v>7387100.46</v>
      </c>
    </row>
    <row r="22" spans="1:17" ht="18.75" customHeight="1" x14ac:dyDescent="0.25">
      <c r="A22" s="14" t="s">
        <v>59</v>
      </c>
      <c r="B22" s="29">
        <v>86966105</v>
      </c>
      <c r="C22" s="29">
        <v>25362525.350000001</v>
      </c>
      <c r="D22" s="27">
        <f t="shared" si="4"/>
        <v>112328630.34999999</v>
      </c>
      <c r="E22" s="29"/>
      <c r="F22" s="29">
        <v>2799689.43</v>
      </c>
      <c r="G22" s="29">
        <v>2309463.94</v>
      </c>
      <c r="H22" s="29">
        <v>4090489.5</v>
      </c>
      <c r="I22" s="29"/>
      <c r="J22" s="29"/>
      <c r="K22" s="29"/>
      <c r="L22" s="29"/>
      <c r="M22" s="29"/>
      <c r="N22" s="29"/>
      <c r="O22" s="29"/>
      <c r="P22" s="29"/>
      <c r="Q22" s="27">
        <f t="shared" si="5"/>
        <v>9199642.870000001</v>
      </c>
    </row>
    <row r="23" spans="1:17" ht="18.75" customHeight="1" x14ac:dyDescent="0.25">
      <c r="A23" s="14" t="s">
        <v>58</v>
      </c>
      <c r="B23" s="29">
        <v>296924756</v>
      </c>
      <c r="C23" s="29">
        <v>42306722.039999999</v>
      </c>
      <c r="D23" s="27">
        <f t="shared" si="4"/>
        <v>339231478.04000002</v>
      </c>
      <c r="E23" s="27">
        <v>20445487.899999999</v>
      </c>
      <c r="F23" s="27">
        <v>68724415.409999996</v>
      </c>
      <c r="G23" s="29">
        <v>57627926.039999999</v>
      </c>
      <c r="H23" s="29">
        <v>20416946.129999999</v>
      </c>
      <c r="I23" s="29"/>
      <c r="J23" s="29"/>
      <c r="K23" s="29"/>
      <c r="L23" s="29"/>
      <c r="M23" s="29"/>
      <c r="N23" s="29"/>
      <c r="O23" s="29"/>
      <c r="P23" s="29"/>
      <c r="Q23" s="27">
        <f t="shared" si="5"/>
        <v>167214775.47999999</v>
      </c>
    </row>
    <row r="24" spans="1:17" ht="18.75" customHeight="1" x14ac:dyDescent="0.25">
      <c r="A24" s="14" t="s">
        <v>57</v>
      </c>
      <c r="B24" s="29">
        <v>56223853</v>
      </c>
      <c r="C24" s="29">
        <v>94937611.810000002</v>
      </c>
      <c r="D24" s="27">
        <f t="shared" si="4"/>
        <v>151161464.81</v>
      </c>
      <c r="E24" s="29"/>
      <c r="F24" s="29">
        <v>1505384</v>
      </c>
      <c r="G24" s="29">
        <v>563787</v>
      </c>
      <c r="H24" s="29">
        <v>10455094.039999999</v>
      </c>
      <c r="I24" s="29"/>
      <c r="J24" s="29"/>
      <c r="K24" s="29"/>
      <c r="L24" s="29"/>
      <c r="M24" s="29"/>
      <c r="N24" s="29"/>
      <c r="O24" s="29"/>
      <c r="P24" s="29"/>
      <c r="Q24" s="27">
        <f t="shared" si="5"/>
        <v>12524265.039999999</v>
      </c>
    </row>
    <row r="25" spans="1:17" ht="18.75" customHeight="1" x14ac:dyDescent="0.25">
      <c r="A25" s="14" t="s">
        <v>56</v>
      </c>
      <c r="B25" s="29">
        <v>593051142</v>
      </c>
      <c r="C25" s="29">
        <v>225411413.69999999</v>
      </c>
      <c r="D25" s="27">
        <f t="shared" si="4"/>
        <v>818462555.70000005</v>
      </c>
      <c r="E25" s="29"/>
      <c r="F25" s="29">
        <v>5407306.46</v>
      </c>
      <c r="G25" s="29">
        <v>16180016.720000001</v>
      </c>
      <c r="H25" s="29">
        <v>11029398.42</v>
      </c>
      <c r="I25" s="29"/>
      <c r="J25" s="29"/>
      <c r="K25" s="29"/>
      <c r="L25" s="29"/>
      <c r="M25" s="29"/>
      <c r="N25" s="29"/>
      <c r="O25" s="29"/>
      <c r="P25" s="29"/>
      <c r="Q25" s="27">
        <f>SUM(E25:P25)</f>
        <v>32616721.600000001</v>
      </c>
    </row>
    <row r="26" spans="1:17" ht="18.75" customHeight="1" x14ac:dyDescent="0.25">
      <c r="A26" s="14" t="s">
        <v>55</v>
      </c>
      <c r="B26" s="29">
        <v>22209302</v>
      </c>
      <c r="C26" s="29">
        <v>78437957.819999993</v>
      </c>
      <c r="D26" s="27">
        <f t="shared" si="4"/>
        <v>100647259.81999999</v>
      </c>
      <c r="E26" s="29"/>
      <c r="F26" s="29">
        <v>1790280.75</v>
      </c>
      <c r="G26" s="29">
        <v>8254432.21</v>
      </c>
      <c r="H26" s="29">
        <v>949620.44</v>
      </c>
      <c r="I26" s="29"/>
      <c r="J26" s="29"/>
      <c r="K26" s="29"/>
      <c r="L26" s="29"/>
      <c r="M26" s="29"/>
      <c r="N26" s="29"/>
      <c r="O26" s="29"/>
      <c r="P26" s="29"/>
      <c r="Q26" s="27">
        <f>SUM(E26:P26)</f>
        <v>10994333.4</v>
      </c>
    </row>
    <row r="27" spans="1:17" ht="18.75" customHeight="1" x14ac:dyDescent="0.25">
      <c r="A27" s="16" t="s">
        <v>54</v>
      </c>
      <c r="B27" s="45">
        <f>SUM(B28:B36)</f>
        <v>680751549</v>
      </c>
      <c r="C27" s="45">
        <f t="shared" ref="C27:P27" si="6">SUM(C28:C36)</f>
        <v>682017274.10000002</v>
      </c>
      <c r="D27" s="25">
        <f>SUM(D28:D36)</f>
        <v>1362768823.0999999</v>
      </c>
      <c r="E27" s="25">
        <f>SUM(E28:E36)</f>
        <v>1318400</v>
      </c>
      <c r="F27" s="25">
        <f>SUM(F28:F36)</f>
        <v>44796326.600000001</v>
      </c>
      <c r="G27" s="25">
        <f t="shared" si="6"/>
        <v>80337367.900000006</v>
      </c>
      <c r="H27" s="24">
        <f t="shared" si="6"/>
        <v>27584435.259999998</v>
      </c>
      <c r="I27" s="24">
        <f t="shared" si="6"/>
        <v>0</v>
      </c>
      <c r="J27" s="24">
        <f t="shared" si="6"/>
        <v>0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154036529.75999999</v>
      </c>
    </row>
    <row r="28" spans="1:17" ht="18.75" customHeight="1" x14ac:dyDescent="0.25">
      <c r="A28" s="14" t="s">
        <v>53</v>
      </c>
      <c r="B28" s="29">
        <v>6766602</v>
      </c>
      <c r="C28" s="29">
        <v>1677996.07</v>
      </c>
      <c r="D28" s="27">
        <f>+B28+C28</f>
        <v>8444598.0700000003</v>
      </c>
      <c r="E28" s="29"/>
      <c r="F28" s="29"/>
      <c r="G28" s="29">
        <v>726113.9</v>
      </c>
      <c r="H28" s="29">
        <v>1286908.3899999999</v>
      </c>
      <c r="I28" s="29"/>
      <c r="J28" s="29"/>
      <c r="K28" s="29"/>
      <c r="L28" s="29"/>
      <c r="M28" s="29"/>
      <c r="N28" s="29"/>
      <c r="O28" s="29"/>
      <c r="P28" s="29"/>
      <c r="Q28" s="27">
        <f>SUM(E28:P28)</f>
        <v>2013022.29</v>
      </c>
    </row>
    <row r="29" spans="1:17" ht="18.75" customHeight="1" x14ac:dyDescent="0.25">
      <c r="A29" s="14" t="s">
        <v>52</v>
      </c>
      <c r="B29" s="29">
        <v>5125714</v>
      </c>
      <c r="C29" s="29">
        <v>9530241.8900000006</v>
      </c>
      <c r="D29" s="27">
        <f t="shared" ref="D29:D36" si="7">+B29+C29</f>
        <v>14655955.890000001</v>
      </c>
      <c r="E29" s="27"/>
      <c r="F29" s="29"/>
      <c r="G29" s="29">
        <v>656304.19999999995</v>
      </c>
      <c r="H29" s="29">
        <v>10276</v>
      </c>
      <c r="I29" s="29"/>
      <c r="J29" s="29"/>
      <c r="K29" s="29"/>
      <c r="L29" s="29"/>
      <c r="M29" s="29"/>
      <c r="N29" s="29"/>
      <c r="O29" s="29"/>
      <c r="P29" s="29"/>
      <c r="Q29" s="27">
        <f t="shared" ref="Q29:Q35" si="8">SUM(E29:P29)</f>
        <v>666580.19999999995</v>
      </c>
    </row>
    <row r="30" spans="1:17" ht="18.75" customHeight="1" x14ac:dyDescent="0.25">
      <c r="A30" s="14" t="s">
        <v>51</v>
      </c>
      <c r="B30" s="29">
        <v>8018554</v>
      </c>
      <c r="C30" s="29">
        <v>7838599.1900000004</v>
      </c>
      <c r="D30" s="27">
        <f t="shared" si="7"/>
        <v>15857153.190000001</v>
      </c>
      <c r="E30" s="27"/>
      <c r="F30" s="29">
        <v>342936.32000000001</v>
      </c>
      <c r="G30" s="29">
        <v>39217.21</v>
      </c>
      <c r="H30" s="29">
        <v>101515.89</v>
      </c>
      <c r="I30" s="29"/>
      <c r="J30" s="29"/>
      <c r="K30" s="29"/>
      <c r="L30" s="29"/>
      <c r="M30" s="29"/>
      <c r="N30" s="29"/>
      <c r="O30" s="29"/>
      <c r="P30" s="29"/>
      <c r="Q30" s="27">
        <f t="shared" si="8"/>
        <v>483669.42000000004</v>
      </c>
    </row>
    <row r="31" spans="1:17" ht="18.75" customHeight="1" x14ac:dyDescent="0.25">
      <c r="A31" s="14" t="s">
        <v>50</v>
      </c>
      <c r="B31" s="29">
        <v>5005114</v>
      </c>
      <c r="C31" s="29">
        <v>3774181.94</v>
      </c>
      <c r="D31" s="27">
        <f t="shared" si="7"/>
        <v>8779295.9399999995</v>
      </c>
      <c r="E31" s="27"/>
      <c r="F31" s="29">
        <v>186615</v>
      </c>
      <c r="G31" s="29">
        <v>599.9</v>
      </c>
      <c r="H31" s="29">
        <v>181475.8</v>
      </c>
      <c r="I31" s="29"/>
      <c r="J31" s="29"/>
      <c r="K31" s="29"/>
      <c r="L31" s="29"/>
      <c r="M31" s="29"/>
      <c r="N31" s="29"/>
      <c r="O31" s="29"/>
      <c r="P31" s="29"/>
      <c r="Q31" s="27">
        <f t="shared" si="8"/>
        <v>368690.69999999995</v>
      </c>
    </row>
    <row r="32" spans="1:17" ht="18.75" customHeight="1" x14ac:dyDescent="0.25">
      <c r="A32" s="14" t="s">
        <v>49</v>
      </c>
      <c r="B32" s="29">
        <v>13664001</v>
      </c>
      <c r="C32" s="29">
        <v>11428624.109999999</v>
      </c>
      <c r="D32" s="27">
        <f>+B32+C32</f>
        <v>25092625.109999999</v>
      </c>
      <c r="E32" s="29"/>
      <c r="F32" s="29"/>
      <c r="G32" s="29">
        <v>43384</v>
      </c>
      <c r="H32" s="29">
        <v>432225.61</v>
      </c>
      <c r="I32" s="29"/>
      <c r="J32" s="29"/>
      <c r="K32" s="29"/>
      <c r="L32" s="29"/>
      <c r="M32" s="29"/>
      <c r="N32" s="29"/>
      <c r="O32" s="29"/>
      <c r="P32" s="29"/>
      <c r="Q32" s="27">
        <f t="shared" si="8"/>
        <v>475609.61</v>
      </c>
    </row>
    <row r="33" spans="1:17" ht="18.75" customHeight="1" x14ac:dyDescent="0.25">
      <c r="A33" s="14" t="s">
        <v>48</v>
      </c>
      <c r="B33" s="29">
        <v>16453350</v>
      </c>
      <c r="C33" s="29">
        <v>63495768.189999998</v>
      </c>
      <c r="D33" s="27">
        <f t="shared" si="7"/>
        <v>79949118.189999998</v>
      </c>
      <c r="E33" s="29"/>
      <c r="F33" s="29">
        <v>1072496.1000000001</v>
      </c>
      <c r="G33" s="29">
        <v>28122211.039999999</v>
      </c>
      <c r="H33" s="29">
        <v>1983564.34</v>
      </c>
      <c r="I33" s="29"/>
      <c r="J33" s="29"/>
      <c r="K33" s="29"/>
      <c r="L33" s="29"/>
      <c r="M33" s="29"/>
      <c r="N33" s="29"/>
      <c r="O33" s="29"/>
      <c r="P33" s="29"/>
      <c r="Q33" s="27">
        <f t="shared" si="8"/>
        <v>31178271.48</v>
      </c>
    </row>
    <row r="34" spans="1:17" ht="18.75" customHeight="1" x14ac:dyDescent="0.25">
      <c r="A34" s="14" t="s">
        <v>47</v>
      </c>
      <c r="B34" s="29">
        <v>457100923</v>
      </c>
      <c r="C34" s="29">
        <v>434553550.79000002</v>
      </c>
      <c r="D34" s="27">
        <f t="shared" si="7"/>
        <v>891654473.78999996</v>
      </c>
      <c r="E34" s="29">
        <v>1318400</v>
      </c>
      <c r="F34" s="29">
        <v>42308263.079999998</v>
      </c>
      <c r="G34" s="29">
        <v>39682656.149999999</v>
      </c>
      <c r="H34" s="29">
        <v>18885726.079999998</v>
      </c>
      <c r="I34" s="29"/>
      <c r="J34" s="29"/>
      <c r="K34" s="29"/>
      <c r="L34" s="29"/>
      <c r="M34" s="29"/>
      <c r="N34" s="29"/>
      <c r="O34" s="29"/>
      <c r="P34" s="29"/>
      <c r="Q34" s="27">
        <f t="shared" si="8"/>
        <v>102195045.30999999</v>
      </c>
    </row>
    <row r="35" spans="1:17" ht="18.75" customHeight="1" x14ac:dyDescent="0.25">
      <c r="A35" s="14" t="s">
        <v>46</v>
      </c>
      <c r="B35" s="29"/>
      <c r="C35" s="44"/>
      <c r="D35" s="27">
        <f t="shared" si="7"/>
        <v>0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>
        <v>168617291</v>
      </c>
      <c r="C36" s="29">
        <v>149718311.91999999</v>
      </c>
      <c r="D36" s="27">
        <f t="shared" si="7"/>
        <v>318335602.91999996</v>
      </c>
      <c r="E36" s="29"/>
      <c r="F36" s="29">
        <v>886016.1</v>
      </c>
      <c r="G36" s="29">
        <v>11066881.5</v>
      </c>
      <c r="H36" s="29">
        <v>4702743.1500000004</v>
      </c>
      <c r="I36" s="29"/>
      <c r="J36" s="29"/>
      <c r="K36" s="29"/>
      <c r="L36" s="29"/>
      <c r="M36" s="29"/>
      <c r="N36" s="29"/>
      <c r="O36" s="29"/>
      <c r="P36" s="29"/>
      <c r="Q36" s="27">
        <f>SUM(E36:P36)</f>
        <v>16655640.75</v>
      </c>
    </row>
    <row r="37" spans="1:17" ht="18.75" customHeight="1" x14ac:dyDescent="0.25">
      <c r="A37" s="16" t="s">
        <v>44</v>
      </c>
      <c r="B37" s="45">
        <f>SUM(B38:B45)</f>
        <v>8742000</v>
      </c>
      <c r="C37" s="45">
        <f t="shared" ref="C37:P37" si="9">SUM(C38:C45)</f>
        <v>6068983.4499999993</v>
      </c>
      <c r="D37" s="25">
        <f t="shared" si="9"/>
        <v>14810983.449999999</v>
      </c>
      <c r="E37" s="25">
        <f>SUM(E38:E45)</f>
        <v>0</v>
      </c>
      <c r="F37" s="24">
        <f>SUM(F38:F45)</f>
        <v>200000</v>
      </c>
      <c r="G37" s="25">
        <f t="shared" si="9"/>
        <v>558500</v>
      </c>
      <c r="H37" s="24">
        <f t="shared" si="9"/>
        <v>200000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958500</v>
      </c>
    </row>
    <row r="38" spans="1:17" ht="18.75" customHeight="1" x14ac:dyDescent="0.25">
      <c r="A38" s="14" t="s">
        <v>43</v>
      </c>
      <c r="B38" s="29">
        <v>7250000</v>
      </c>
      <c r="C38" s="29">
        <v>5625133.8499999996</v>
      </c>
      <c r="D38" s="27">
        <f>+B38+C38</f>
        <v>12875133.85</v>
      </c>
      <c r="E38" s="29"/>
      <c r="F38" s="29">
        <v>200000</v>
      </c>
      <c r="G38" s="29">
        <v>558500</v>
      </c>
      <c r="H38" s="29"/>
      <c r="I38" s="29"/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758500</v>
      </c>
    </row>
    <row r="39" spans="1:17" ht="18.75" customHeight="1" x14ac:dyDescent="0.25">
      <c r="A39" s="14" t="s">
        <v>42</v>
      </c>
      <c r="B39" s="44"/>
      <c r="C39" s="44"/>
      <c r="D39" s="27">
        <f t="shared" ref="D39:D52" si="11">+B39+C39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500000</v>
      </c>
      <c r="C40" s="44">
        <v>400000</v>
      </c>
      <c r="D40" s="27">
        <f t="shared" si="11"/>
        <v>900000</v>
      </c>
      <c r="E40" s="29"/>
      <c r="F40" s="29"/>
      <c r="G40" s="29"/>
      <c r="H40" s="29">
        <v>200000</v>
      </c>
      <c r="I40" s="29"/>
      <c r="J40" s="29"/>
      <c r="K40" s="29"/>
      <c r="L40" s="29"/>
      <c r="M40" s="29"/>
      <c r="N40" s="29"/>
      <c r="O40" s="29"/>
      <c r="P40" s="29"/>
      <c r="Q40" s="27">
        <f t="shared" si="10"/>
        <v>200000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>
        <v>992000</v>
      </c>
      <c r="C44" s="44">
        <v>43849.599999999999</v>
      </c>
      <c r="D44" s="27">
        <f t="shared" si="11"/>
        <v>1035849.6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7">
        <f t="shared" si="10"/>
        <v>0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180000000</v>
      </c>
      <c r="D46" s="25">
        <f>+B46+C46</f>
        <v>180000000</v>
      </c>
      <c r="E46" s="29">
        <f>SUM(E47:E52)</f>
        <v>0</v>
      </c>
      <c r="F46" s="29">
        <f t="shared" ref="F46:G46" si="12">SUM(F47:F52)</f>
        <v>0</v>
      </c>
      <c r="G46" s="24">
        <f t="shared" si="12"/>
        <v>0</v>
      </c>
      <c r="H46" s="29"/>
      <c r="I46" s="24">
        <f>SUM(I47:I52)</f>
        <v>0</v>
      </c>
      <c r="J46" s="29"/>
      <c r="K46" s="29"/>
      <c r="L46" s="29"/>
      <c r="M46" s="24">
        <f>+M47+M48+M49+M50+M51+M52</f>
        <v>0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0</v>
      </c>
    </row>
    <row r="47" spans="1:17" ht="18.75" customHeight="1" x14ac:dyDescent="0.25">
      <c r="A47" s="14" t="s">
        <v>34</v>
      </c>
      <c r="B47" s="44"/>
      <c r="C47" s="44">
        <v>180000000</v>
      </c>
      <c r="D47" s="27">
        <f t="shared" si="11"/>
        <v>180000000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249547011</v>
      </c>
      <c r="C53" s="45">
        <f t="shared" ref="C53:P53" si="14">SUM(C54:C62)</f>
        <v>443643186.18000001</v>
      </c>
      <c r="D53" s="25">
        <f>SUM(D54:D62)</f>
        <v>693190197.18000007</v>
      </c>
      <c r="E53" s="25">
        <f t="shared" si="14"/>
        <v>0</v>
      </c>
      <c r="F53" s="24">
        <f>SUM(F54:F62)</f>
        <v>3167151.27</v>
      </c>
      <c r="G53" s="24">
        <f t="shared" si="14"/>
        <v>41239027.030000001</v>
      </c>
      <c r="H53" s="24">
        <f t="shared" si="14"/>
        <v>24804512.539999999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5">
        <f>SUM(Q54:Q62)</f>
        <v>69210690.840000004</v>
      </c>
    </row>
    <row r="54" spans="1:17" ht="18.75" customHeight="1" x14ac:dyDescent="0.25">
      <c r="A54" s="14" t="s">
        <v>27</v>
      </c>
      <c r="B54" s="29">
        <v>3607464</v>
      </c>
      <c r="C54" s="29">
        <v>26887222.539999999</v>
      </c>
      <c r="D54" s="27">
        <f>+B54+C54</f>
        <v>30494686.539999999</v>
      </c>
      <c r="E54" s="29"/>
      <c r="F54" s="29"/>
      <c r="G54" s="29"/>
      <c r="H54" s="29">
        <v>1903481.6</v>
      </c>
      <c r="I54" s="29"/>
      <c r="J54" s="29"/>
      <c r="K54" s="29"/>
      <c r="L54" s="29"/>
      <c r="M54" s="29"/>
      <c r="N54" s="29"/>
      <c r="O54" s="29"/>
      <c r="P54" s="29"/>
      <c r="Q54" s="27">
        <f>SUM(E54:P54)</f>
        <v>1903481.6</v>
      </c>
    </row>
    <row r="55" spans="1:17" ht="18.75" customHeight="1" x14ac:dyDescent="0.25">
      <c r="A55" s="14" t="s">
        <v>26</v>
      </c>
      <c r="C55" s="44">
        <v>420793.86</v>
      </c>
      <c r="D55" s="27">
        <f t="shared" ref="D55:D59" si="15">+B55+C55</f>
        <v>420793.86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0</v>
      </c>
    </row>
    <row r="56" spans="1:17" ht="18.75" customHeight="1" x14ac:dyDescent="0.25">
      <c r="A56" s="14" t="s">
        <v>25</v>
      </c>
      <c r="B56" s="33">
        <v>47192100</v>
      </c>
      <c r="C56" s="44">
        <v>50431065.68</v>
      </c>
      <c r="D56" s="27">
        <f>+B56+C56</f>
        <v>97623165.680000007</v>
      </c>
      <c r="E56" s="29"/>
      <c r="F56" s="29">
        <v>346271.94</v>
      </c>
      <c r="G56" s="29">
        <v>2105501.38</v>
      </c>
      <c r="H56" s="29">
        <v>7080000</v>
      </c>
      <c r="I56" s="29"/>
      <c r="J56" s="29"/>
      <c r="K56" s="29"/>
      <c r="L56" s="29"/>
      <c r="M56" s="29"/>
      <c r="N56" s="29"/>
      <c r="O56" s="29"/>
      <c r="P56" s="29"/>
      <c r="Q56" s="27">
        <f>SUM(E56:P56)</f>
        <v>9531773.3200000003</v>
      </c>
    </row>
    <row r="57" spans="1:17" ht="18.75" customHeight="1" x14ac:dyDescent="0.25">
      <c r="A57" s="14" t="s">
        <v>24</v>
      </c>
      <c r="B57" s="44">
        <v>45065949</v>
      </c>
      <c r="C57" s="44">
        <v>83792786.099999994</v>
      </c>
      <c r="D57" s="27">
        <f>+B57+C57</f>
        <v>128858735.09999999</v>
      </c>
      <c r="E57" s="29"/>
      <c r="F57" s="27"/>
      <c r="G57" s="29">
        <v>22699507.25</v>
      </c>
      <c r="H57" s="29"/>
      <c r="I57" s="29"/>
      <c r="J57" s="29"/>
      <c r="K57" s="29"/>
      <c r="L57" s="29"/>
      <c r="M57" s="29"/>
      <c r="N57" s="29"/>
      <c r="O57" s="29"/>
      <c r="P57" s="29"/>
      <c r="Q57" s="27">
        <f t="shared" ref="Q57:Q58" si="16">SUM(E57:P57)</f>
        <v>22699507.25</v>
      </c>
    </row>
    <row r="58" spans="1:17" ht="18.75" customHeight="1" x14ac:dyDescent="0.25">
      <c r="A58" s="14" t="s">
        <v>23</v>
      </c>
      <c r="B58" s="29">
        <v>153681498</v>
      </c>
      <c r="C58" s="29">
        <v>183201341.05000001</v>
      </c>
      <c r="D58" s="27">
        <f t="shared" si="15"/>
        <v>336882839.05000001</v>
      </c>
      <c r="E58" s="29"/>
      <c r="F58" s="29">
        <v>2420879.33</v>
      </c>
      <c r="G58" s="29">
        <v>16062018.4</v>
      </c>
      <c r="H58" s="29">
        <v>10758330.310000001</v>
      </c>
      <c r="I58" s="29"/>
      <c r="J58" s="29"/>
      <c r="K58" s="29"/>
      <c r="L58" s="29"/>
      <c r="M58" s="29"/>
      <c r="N58" s="29"/>
      <c r="O58" s="29"/>
      <c r="P58" s="29"/>
      <c r="Q58" s="27">
        <f t="shared" si="16"/>
        <v>29241228.039999999</v>
      </c>
    </row>
    <row r="59" spans="1:17" ht="18.75" customHeight="1" x14ac:dyDescent="0.25">
      <c r="A59" s="14" t="s">
        <v>22</v>
      </c>
      <c r="B59" s="44"/>
      <c r="C59" s="29">
        <v>24859655</v>
      </c>
      <c r="D59" s="27">
        <f t="shared" si="15"/>
        <v>24859655</v>
      </c>
      <c r="E59" s="29"/>
      <c r="F59" s="27"/>
      <c r="G59" s="29"/>
      <c r="H59" s="29">
        <v>1562060.63</v>
      </c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1562060.63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/>
      <c r="C61" s="29">
        <v>10018982.449999999</v>
      </c>
      <c r="D61" s="27">
        <f>+B61+C61</f>
        <v>10018982.449999999</v>
      </c>
      <c r="E61" s="29"/>
      <c r="F61" s="27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0</v>
      </c>
    </row>
    <row r="62" spans="1:17" ht="18.75" customHeight="1" x14ac:dyDescent="0.25">
      <c r="A62" s="14" t="s">
        <v>19</v>
      </c>
      <c r="B62" s="44"/>
      <c r="C62" s="29">
        <v>64031339.5</v>
      </c>
      <c r="D62" s="27">
        <f t="shared" ref="D62" si="18">+B62+C62</f>
        <v>64031339.5</v>
      </c>
      <c r="E62" s="29"/>
      <c r="F62" s="29">
        <v>400000</v>
      </c>
      <c r="G62" s="29">
        <v>372000</v>
      </c>
      <c r="H62" s="29">
        <v>3500640</v>
      </c>
      <c r="I62" s="29"/>
      <c r="J62" s="29"/>
      <c r="K62" s="29"/>
      <c r="L62" s="29"/>
      <c r="M62" s="29"/>
      <c r="N62" s="29"/>
      <c r="O62" s="29"/>
      <c r="P62" s="29"/>
      <c r="Q62" s="27">
        <f t="shared" si="17"/>
        <v>4272640</v>
      </c>
    </row>
    <row r="63" spans="1:17" ht="18.75" customHeight="1" x14ac:dyDescent="0.25">
      <c r="A63" s="16" t="s">
        <v>18</v>
      </c>
      <c r="B63" s="45">
        <f>SUM(B65:B67)</f>
        <v>9556732248</v>
      </c>
      <c r="C63" s="45">
        <f>SUM(C64:C67)</f>
        <v>4254637090.4700003</v>
      </c>
      <c r="D63" s="25">
        <f>SUM(D64:D67)</f>
        <v>13811369338.469999</v>
      </c>
      <c r="E63" s="24">
        <f t="shared" ref="E63:P63" si="19">SUM(E64:E67)</f>
        <v>142882263.19999999</v>
      </c>
      <c r="F63" s="24">
        <f>SUM(F65:F67)</f>
        <v>311955321.11000001</v>
      </c>
      <c r="G63" s="24">
        <f>SUM(G65:G67)</f>
        <v>278036351.42000002</v>
      </c>
      <c r="H63" s="24">
        <f>SUM(H64:H67)</f>
        <v>786112361.38</v>
      </c>
      <c r="I63" s="24">
        <f t="shared" si="19"/>
        <v>0</v>
      </c>
      <c r="J63" s="24">
        <f t="shared" si="19"/>
        <v>0</v>
      </c>
      <c r="K63" s="24">
        <f t="shared" si="19"/>
        <v>0</v>
      </c>
      <c r="L63" s="24">
        <f t="shared" si="19"/>
        <v>0</v>
      </c>
      <c r="M63" s="24">
        <f t="shared" si="19"/>
        <v>0</v>
      </c>
      <c r="N63" s="24">
        <f t="shared" si="19"/>
        <v>0</v>
      </c>
      <c r="O63" s="24">
        <f t="shared" si="19"/>
        <v>0</v>
      </c>
      <c r="P63" s="24">
        <f t="shared" si="19"/>
        <v>0</v>
      </c>
      <c r="Q63" s="25">
        <f>SUM(Q64:Q74)</f>
        <v>1518986297.1100001</v>
      </c>
    </row>
    <row r="64" spans="1:17" ht="18.75" customHeight="1" x14ac:dyDescent="0.25">
      <c r="A64" s="14" t="s">
        <v>17</v>
      </c>
      <c r="C64" s="44">
        <v>30798690.960000001</v>
      </c>
      <c r="D64" s="27">
        <f>+B64+C64</f>
        <v>30798690.960000001</v>
      </c>
      <c r="E64" s="29"/>
      <c r="H64" s="29"/>
      <c r="I64" s="29"/>
      <c r="J64" s="29"/>
      <c r="K64" s="29"/>
      <c r="L64" s="29"/>
      <c r="M64" s="29"/>
      <c r="N64" s="29"/>
      <c r="O64" s="29"/>
      <c r="P64" s="29"/>
      <c r="Q64" s="27">
        <f>SUM(E64:P64)</f>
        <v>0</v>
      </c>
    </row>
    <row r="65" spans="1:17" ht="18.75" customHeight="1" x14ac:dyDescent="0.25">
      <c r="A65" s="14" t="s">
        <v>16</v>
      </c>
      <c r="B65" s="44">
        <v>9556732248</v>
      </c>
      <c r="C65" s="44">
        <v>4223838399.5100002</v>
      </c>
      <c r="D65" s="27">
        <f>+B65+C65</f>
        <v>13780570647.51</v>
      </c>
      <c r="E65" s="27">
        <v>142882263.19999999</v>
      </c>
      <c r="F65" s="29">
        <v>311955321.11000001</v>
      </c>
      <c r="G65" s="29">
        <v>278036351.42000002</v>
      </c>
      <c r="H65" s="29">
        <v>786112361.38</v>
      </c>
      <c r="I65" s="49"/>
      <c r="J65" s="29"/>
      <c r="K65" s="29"/>
      <c r="L65" s="29"/>
      <c r="M65" s="29"/>
      <c r="N65" s="29"/>
      <c r="O65" s="29"/>
      <c r="P65" s="29"/>
      <c r="Q65" s="27">
        <f>SUM(E65:P65)</f>
        <v>1518986297.1100001</v>
      </c>
    </row>
    <row r="66" spans="1:17" ht="18.75" customHeight="1" x14ac:dyDescent="0.25">
      <c r="A66" s="14" t="s">
        <v>15</v>
      </c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5000000</v>
      </c>
      <c r="C76" s="23">
        <f>SUM(C77+C81+C83)</f>
        <v>22693402.690000001</v>
      </c>
      <c r="D76" s="23">
        <f>+B76+C76</f>
        <v>27693402.690000001</v>
      </c>
      <c r="E76" s="30">
        <f>SUM(E77+E81+E83)</f>
        <v>0</v>
      </c>
      <c r="F76" s="30">
        <f t="shared" ref="F76:P76" si="23">SUM(F77+F81+F83)</f>
        <v>9400713.8000000007</v>
      </c>
      <c r="G76" s="30">
        <f t="shared" si="23"/>
        <v>5952520.1299999999</v>
      </c>
      <c r="H76" s="30">
        <f t="shared" si="23"/>
        <v>506255</v>
      </c>
      <c r="I76" s="30">
        <f t="shared" si="23"/>
        <v>0</v>
      </c>
      <c r="J76" s="30">
        <f t="shared" si="23"/>
        <v>0</v>
      </c>
      <c r="K76" s="30">
        <f t="shared" si="23"/>
        <v>0</v>
      </c>
      <c r="L76" s="30">
        <f t="shared" si="23"/>
        <v>0</v>
      </c>
      <c r="M76" s="30">
        <f t="shared" si="23"/>
        <v>0</v>
      </c>
      <c r="N76" s="30">
        <f t="shared" si="23"/>
        <v>0</v>
      </c>
      <c r="O76" s="30">
        <f t="shared" si="23"/>
        <v>0</v>
      </c>
      <c r="P76" s="30">
        <f t="shared" si="23"/>
        <v>0</v>
      </c>
      <c r="Q76" s="30">
        <f>SUM(Q77+Q81+Q83)</f>
        <v>15859488.93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5000000</v>
      </c>
      <c r="C80" s="45">
        <f t="shared" ref="C80:P80" si="25">SUM(C81:C82)</f>
        <v>22693402.690000001</v>
      </c>
      <c r="D80" s="45">
        <f>+B80+C80</f>
        <v>27693402.690000001</v>
      </c>
      <c r="E80" s="45">
        <f>SUM(E81:E82)</f>
        <v>0</v>
      </c>
      <c r="F80" s="45">
        <f t="shared" si="25"/>
        <v>9400713.8000000007</v>
      </c>
      <c r="G80" s="45">
        <f t="shared" si="25"/>
        <v>5952520.1299999999</v>
      </c>
      <c r="H80" s="45">
        <f t="shared" si="25"/>
        <v>506255</v>
      </c>
      <c r="I80" s="45">
        <f t="shared" si="25"/>
        <v>0</v>
      </c>
      <c r="J80" s="45">
        <f t="shared" si="25"/>
        <v>0</v>
      </c>
      <c r="K80" s="45">
        <f t="shared" si="25"/>
        <v>0</v>
      </c>
      <c r="L80" s="45">
        <f t="shared" si="25"/>
        <v>0</v>
      </c>
      <c r="M80" s="45">
        <f t="shared" si="25"/>
        <v>0</v>
      </c>
      <c r="N80" s="45">
        <f t="shared" si="25"/>
        <v>0</v>
      </c>
      <c r="O80" s="45">
        <f t="shared" si="25"/>
        <v>0</v>
      </c>
      <c r="P80" s="45">
        <f t="shared" si="25"/>
        <v>0</v>
      </c>
      <c r="Q80" s="24">
        <f t="shared" si="22"/>
        <v>15859488.93</v>
      </c>
    </row>
    <row r="81" spans="1:17" s="12" customFormat="1" ht="18.75" customHeight="1" x14ac:dyDescent="0.25">
      <c r="A81" s="14" t="s">
        <v>4</v>
      </c>
      <c r="B81" s="29">
        <v>5000000</v>
      </c>
      <c r="C81" s="27">
        <v>22693402.690000001</v>
      </c>
      <c r="D81" s="27">
        <f>+B81+C81</f>
        <v>27693402.690000001</v>
      </c>
      <c r="E81" s="29"/>
      <c r="F81" s="29">
        <v>9400713.8000000007</v>
      </c>
      <c r="G81" s="29">
        <v>5952520.1299999999</v>
      </c>
      <c r="H81" s="29">
        <v>506255</v>
      </c>
      <c r="I81" s="29"/>
      <c r="J81" s="29"/>
      <c r="K81" s="29"/>
      <c r="L81" s="29"/>
      <c r="M81" s="29"/>
      <c r="N81" s="29"/>
      <c r="O81" s="29"/>
      <c r="P81" s="29"/>
      <c r="Q81" s="29">
        <f t="shared" si="22"/>
        <v>15859488.93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16970329195</v>
      </c>
      <c r="C85" s="47">
        <f t="shared" ref="C85:P85" si="27">SUM(C11+C17+C27+C37+C46+C53+C63+C68+C71+C76)</f>
        <v>6526359514.2399998</v>
      </c>
      <c r="D85" s="47">
        <f>SUM(D11+D17+D27+D37+D46+D53+D63+D68+D71+D76)</f>
        <v>23496688709.240002</v>
      </c>
      <c r="E85" s="47">
        <f t="shared" si="27"/>
        <v>518136609.50999999</v>
      </c>
      <c r="F85" s="47">
        <f>SUM(F11+F17+F27+F37+F46+F53+F63+F68+F71+F76)</f>
        <v>836878830.91999996</v>
      </c>
      <c r="G85" s="47">
        <f t="shared" si="27"/>
        <v>872756528.21999991</v>
      </c>
      <c r="H85" s="47">
        <f t="shared" si="27"/>
        <v>1272293401.6500001</v>
      </c>
      <c r="I85" s="47">
        <f>SUM(I11+I17+I27+I37+I46+I53+I63+I68+I71+I76)</f>
        <v>0</v>
      </c>
      <c r="J85" s="47">
        <f t="shared" si="27"/>
        <v>0</v>
      </c>
      <c r="K85" s="47">
        <f t="shared" si="27"/>
        <v>0</v>
      </c>
      <c r="L85" s="47">
        <f t="shared" si="27"/>
        <v>0</v>
      </c>
      <c r="M85" s="47">
        <f t="shared" si="27"/>
        <v>0</v>
      </c>
      <c r="N85" s="47">
        <f t="shared" si="27"/>
        <v>0</v>
      </c>
      <c r="O85" s="47">
        <f t="shared" si="27"/>
        <v>0</v>
      </c>
      <c r="P85" s="47">
        <f t="shared" si="27"/>
        <v>0</v>
      </c>
      <c r="Q85" s="47">
        <f>SUM(Q11+Q17+Q27+Q37+Q46+Q53+Q63+Q68+Q71+Q76)</f>
        <v>3500065370.2999997</v>
      </c>
    </row>
    <row r="86" spans="1:17" ht="15.75" thickBot="1" x14ac:dyDescent="0.3">
      <c r="A86" s="51" t="s">
        <v>100</v>
      </c>
      <c r="D86" s="5">
        <f>+B85-D85</f>
        <v>-6526359514.2400017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27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52.5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2026-05-11T14:05:10Z</cp:lastPrinted>
  <dcterms:created xsi:type="dcterms:W3CDTF">2021-08-10T14:38:52Z</dcterms:created>
  <dcterms:modified xsi:type="dcterms:W3CDTF">2026-05-11T14:16:36Z</dcterms:modified>
</cp:coreProperties>
</file>