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lemoine\OneDrive - INAPA\Escritorio G.L. (Usar)\Gustavo Lemoine\Direccion de Ingenieria G.L\Proyectos\Ac. Comendador - El LLano\Mayo 2026\"/>
    </mc:Choice>
  </mc:AlternateContent>
  <bookViews>
    <workbookView xWindow="0" yWindow="0" windowWidth="28800" windowHeight="11580"/>
  </bookViews>
  <sheets>
    <sheet name="LP-Parte C" sheetId="16"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s>
  <definedNames>
    <definedName name="\">[1]M.O.!#REF!</definedName>
    <definedName name="\a">#REF!</definedName>
    <definedName name="\b">[2]PRESUPUESTO!#REF!</definedName>
    <definedName name="\c">#N/A</definedName>
    <definedName name="\d">#N/A</definedName>
    <definedName name="\f">[2]PRESUPUESTO!#REF!</definedName>
    <definedName name="\i">[2]PRESUPUESTO!#REF!</definedName>
    <definedName name="\m">[2]PRESUPUESTO!#REF!</definedName>
    <definedName name="\o">#REF!</definedName>
    <definedName name="\p">#REF!</definedName>
    <definedName name="\q">#REF!</definedName>
    <definedName name="\S">#REF!</definedName>
    <definedName name="\w">#REF!</definedName>
    <definedName name="\z">[2]PRESUPUESTO!#REF!</definedName>
    <definedName name="_______________ZC1">#REF!</definedName>
    <definedName name="_______________ZE1">#REF!</definedName>
    <definedName name="_______________ZE2">#REF!</definedName>
    <definedName name="_______________ZE3">#REF!</definedName>
    <definedName name="_______________ZE4">#REF!</definedName>
    <definedName name="_______________ZE5">#REF!</definedName>
    <definedName name="_______________ZE6">#REF!</definedName>
    <definedName name="______________ZC1">#REF!</definedName>
    <definedName name="______________ZE1">#REF!</definedName>
    <definedName name="______________ZE2">#REF!</definedName>
    <definedName name="______________ZE3">#REF!</definedName>
    <definedName name="______________ZE4">#REF!</definedName>
    <definedName name="______________ZE5">#REF!</definedName>
    <definedName name="______________ZE6">#REF!</definedName>
    <definedName name="_____________ZC1">#REF!</definedName>
    <definedName name="_____________ZE1">#REF!</definedName>
    <definedName name="_____________ZE2">#REF!</definedName>
    <definedName name="_____________ZE3">#REF!</definedName>
    <definedName name="_____________ZE4">#REF!</definedName>
    <definedName name="_____________ZE5">#REF!</definedName>
    <definedName name="_____________ZE6">#REF!</definedName>
    <definedName name="____________ZC1">#REF!</definedName>
    <definedName name="____________ZE1">#REF!</definedName>
    <definedName name="____________ZE2">#REF!</definedName>
    <definedName name="____________ZE3">#REF!</definedName>
    <definedName name="____________ZE4">#REF!</definedName>
    <definedName name="____________ZE5">#REF!</definedName>
    <definedName name="____________ZE6">#REF!</definedName>
    <definedName name="___________ZC1">#REF!</definedName>
    <definedName name="___________ZE1">#REF!</definedName>
    <definedName name="___________ZE2">#REF!</definedName>
    <definedName name="___________ZE3">#REF!</definedName>
    <definedName name="___________ZE4">#REF!</definedName>
    <definedName name="___________ZE5">#REF!</definedName>
    <definedName name="___________ZE6">#REF!</definedName>
    <definedName name="__________ZC1">#REF!</definedName>
    <definedName name="__________ZE1">#REF!</definedName>
    <definedName name="__________ZE2">#REF!</definedName>
    <definedName name="__________ZE3">#REF!</definedName>
    <definedName name="__________ZE4">#REF!</definedName>
    <definedName name="__________ZE5">#REF!</definedName>
    <definedName name="__________ZE6">#REF!</definedName>
    <definedName name="_________VOL1" hidden="1">#REF!</definedName>
    <definedName name="_________ZC1">#REF!</definedName>
    <definedName name="_________ZE1">#REF!</definedName>
    <definedName name="_________ZE2">#REF!</definedName>
    <definedName name="_________ZE3">#REF!</definedName>
    <definedName name="_________ZE4">#REF!</definedName>
    <definedName name="_________ZE5">#REF!</definedName>
    <definedName name="_________ZE6">#REF!</definedName>
    <definedName name="________F">#REF!</definedName>
    <definedName name="________PAG1">#REF!</definedName>
    <definedName name="________VOL1" hidden="1">#REF!</definedName>
    <definedName name="________ZC1">#REF!</definedName>
    <definedName name="________ZE1">#REF!</definedName>
    <definedName name="________ZE2">#REF!</definedName>
    <definedName name="________ZE3">#REF!</definedName>
    <definedName name="________ZE4">#REF!</definedName>
    <definedName name="________ZE5">#REF!</definedName>
    <definedName name="________ZE6">#REF!</definedName>
    <definedName name="_______F">#REF!</definedName>
    <definedName name="_______PAG1">#REF!</definedName>
    <definedName name="_______VOL1" hidden="1">#REF!</definedName>
    <definedName name="_______ZC1">#REF!</definedName>
    <definedName name="_______ZE1">#REF!</definedName>
    <definedName name="_______ZE2">#REF!</definedName>
    <definedName name="_______ZE3">#REF!</definedName>
    <definedName name="_______ZE4">#REF!</definedName>
    <definedName name="_______ZE5">#REF!</definedName>
    <definedName name="_______ZE6">#REF!</definedName>
    <definedName name="______F">#REF!</definedName>
    <definedName name="______PAG1">#REF!</definedName>
    <definedName name="______VOL1" hidden="1">#REF!</definedName>
    <definedName name="______ZC1">#REF!</definedName>
    <definedName name="______ZE1">#REF!</definedName>
    <definedName name="______ZE2">#REF!</definedName>
    <definedName name="______ZE3">#REF!</definedName>
    <definedName name="______ZE4">#REF!</definedName>
    <definedName name="______ZE5">#REF!</definedName>
    <definedName name="______ZE6">#REF!</definedName>
    <definedName name="_____F">#REF!</definedName>
    <definedName name="_____PAG1">#REF!</definedName>
    <definedName name="_____VOL1" hidden="1">#REF!</definedName>
    <definedName name="_____ZC1">#REF!</definedName>
    <definedName name="_____ZE1">#REF!</definedName>
    <definedName name="_____ZE2">#REF!</definedName>
    <definedName name="_____ZE3">#REF!</definedName>
    <definedName name="_____ZE4">#REF!</definedName>
    <definedName name="_____ZE5">#REF!</definedName>
    <definedName name="_____ZE6">#REF!</definedName>
    <definedName name="____F">#REF!</definedName>
    <definedName name="____MZ1155">[3]Mezcla!$F$37</definedName>
    <definedName name="____PAG1">#REF!</definedName>
    <definedName name="____VOL1" hidden="1">#REF!</definedName>
    <definedName name="____ZC1">#REF!</definedName>
    <definedName name="____ZE1">#REF!</definedName>
    <definedName name="____ZE2">#REF!</definedName>
    <definedName name="____ZE3">#REF!</definedName>
    <definedName name="____ZE4">#REF!</definedName>
    <definedName name="____ZE5">#REF!</definedName>
    <definedName name="____ZE6">#REF!</definedName>
    <definedName name="___F">#REF!</definedName>
    <definedName name="___hor280">[4]Analisis!$D$63</definedName>
    <definedName name="___PAG1">#REF!</definedName>
    <definedName name="___pu5">[5]Sheet5!$E:$E</definedName>
    <definedName name="___VOL1" hidden="1">#REF!</definedName>
    <definedName name="___ZC1">#REF!</definedName>
    <definedName name="___ZE1">#REF!</definedName>
    <definedName name="___ZE2">#REF!</definedName>
    <definedName name="___ZE3">#REF!</definedName>
    <definedName name="___ZE4">#REF!</definedName>
    <definedName name="___ZE5">#REF!</definedName>
    <definedName name="___ZE6">#REF!</definedName>
    <definedName name="__123Graph_A" hidden="1">[6]A!#REF!</definedName>
    <definedName name="__123Graph_AGraph2" hidden="1">[7]G.G!#REF!</definedName>
    <definedName name="__123Graph_B" hidden="1">[6]A!#REF!</definedName>
    <definedName name="__123Graph_C" hidden="1">[6]A!#REF!</definedName>
    <definedName name="__123Graph_D" hidden="1">[6]A!#REF!</definedName>
    <definedName name="__123Graph_E" hidden="1">[6]A!#REF!</definedName>
    <definedName name="__123Graph_F" hidden="1">[6]A!#REF!</definedName>
    <definedName name="__123Graph_X" hidden="1">[7]G.G!#REF!</definedName>
    <definedName name="__F">#REF!</definedName>
    <definedName name="__hor210">'[8]anal term'!$G$1512</definedName>
    <definedName name="__IntlFixup" hidden="1">TRUE</definedName>
    <definedName name="__PAG1">#REF!</definedName>
    <definedName name="__pu5">[9]Sheet5!$E:$E</definedName>
    <definedName name="__REALIZADO">#REF!</definedName>
    <definedName name="__REALIZADO_10">#REF!</definedName>
    <definedName name="__REALIZADO_11">#REF!</definedName>
    <definedName name="__REALIZADO_5">#REF!</definedName>
    <definedName name="__REALIZADO_6">#REF!</definedName>
    <definedName name="__REALIZADO_7">#REF!</definedName>
    <definedName name="__REALIZADO_8">#REF!</definedName>
    <definedName name="__REALIZADO_9">#REF!</definedName>
    <definedName name="__VOL1" hidden="1">#REF!</definedName>
    <definedName name="__ZC1">#REF!</definedName>
    <definedName name="__ZC1_8">#REF!</definedName>
    <definedName name="__ZE1">#REF!</definedName>
    <definedName name="__ZE1_8">#REF!</definedName>
    <definedName name="__ZE2">#REF!</definedName>
    <definedName name="__ZE2_8">#REF!</definedName>
    <definedName name="__ZE3">#REF!</definedName>
    <definedName name="__ZE3_8">#REF!</definedName>
    <definedName name="__ZE4">#REF!</definedName>
    <definedName name="__ZE4_8">#REF!</definedName>
    <definedName name="__ZE5">#REF!</definedName>
    <definedName name="__ZE5_8">#REF!</definedName>
    <definedName name="__ZE6">#REF!</definedName>
    <definedName name="__ZE6_8">#REF!</definedName>
    <definedName name="_00_RESUMEN">#REF!</definedName>
    <definedName name="_01_Guadalupe">#REF!</definedName>
    <definedName name="_02_Amarilla">#REF!</definedName>
    <definedName name="_03_Cocha">#REF!</definedName>
    <definedName name="_04_Minadores">#REF!</definedName>
    <definedName name="_05_Cabeno">#REF!</definedName>
    <definedName name="_06_Recodo">#REF!</definedName>
    <definedName name="_07_Chingual">#REF!</definedName>
    <definedName name="_08_Jordán">#REF!</definedName>
    <definedName name="_09_Sabaleta">#REF!</definedName>
    <definedName name="_1">#N/A</definedName>
    <definedName name="_1_6">NA()</definedName>
    <definedName name="_10_Chongo">#REF!</definedName>
    <definedName name="_11_Mariachi">#REF!</definedName>
    <definedName name="_12_Chispa">#REF!</definedName>
    <definedName name="_13_Bijagual">#REF!</definedName>
    <definedName name="_14_Bicundo">#REF!</definedName>
    <definedName name="_15_Juntas">#REF!</definedName>
    <definedName name="_16_Industria">#REF!</definedName>
    <definedName name="_17_Palmar">#REF!</definedName>
    <definedName name="_18_Sucio">#REF!</definedName>
    <definedName name="_20_0_S" hidden="1">'[10]#¡REF'!#REF!</definedName>
    <definedName name="_a">#REF!</definedName>
    <definedName name="_a_10">#REF!</definedName>
    <definedName name="_a_11">#REF!</definedName>
    <definedName name="_a_5">#REF!</definedName>
    <definedName name="_a_6">#REF!</definedName>
    <definedName name="_a_7">#REF!</definedName>
    <definedName name="_a_8">#REF!</definedName>
    <definedName name="_a_9">#REF!</definedName>
    <definedName name="_abc" hidden="1">'[11]ANALISIS STO DGO'!#REF!</definedName>
    <definedName name="_ana" hidden="1">'[11]ANALISIS STO DGO'!#REF!</definedName>
    <definedName name="_Ana1" hidden="1">'[11]ANALISIS STO DGO'!#REF!</definedName>
    <definedName name="_Ana2" hidden="1">'[11]ANALISIS STO DGO'!#REF!</definedName>
    <definedName name="_b">#REF!</definedName>
    <definedName name="_b_6">#REF!</definedName>
    <definedName name="_c">NA()</definedName>
    <definedName name="_CAL50">[12]insumo!$D$11</definedName>
    <definedName name="_d">NA()</definedName>
    <definedName name="_ere" hidden="1">'[13]ANALISIS STO DGO'!#REF!</definedName>
    <definedName name="_F">#REF!</definedName>
    <definedName name="_f_6">#REF!</definedName>
    <definedName name="_FER90">#REF!</definedName>
    <definedName name="_Fill" hidden="1">#REF!</definedName>
    <definedName name="_xlnm._FilterDatabase" hidden="1">'[14]46W9'!#REF!</definedName>
    <definedName name="_FIN50">#REF!</definedName>
    <definedName name="_fko5" hidden="1">'[11]ANALISIS STO DGO'!#REF!</definedName>
    <definedName name="_fskj" hidden="1">'[11]ANALISIS STO DGO'!#REF!</definedName>
    <definedName name="_gfsdog" hidden="1">'[11]ANALISIS STO DGO'!#REF!</definedName>
    <definedName name="_hor210">'[8]anal term'!$G$1512</definedName>
    <definedName name="_i">#REF!</definedName>
    <definedName name="_i_6">#REF!</definedName>
    <definedName name="_Iros" hidden="1">'[11]ANALISIS STO DGO'!#REF!</definedName>
    <definedName name="_jkeu" hidden="1">'[11]ANALISIS STO DGO'!#REF!</definedName>
    <definedName name="_key" hidden="1">'[13]ANALISIS STO DGO'!#REF!</definedName>
    <definedName name="_Key1" hidden="1">#REF!</definedName>
    <definedName name="_key11411111111111111111111111" hidden="1">#REF!</definedName>
    <definedName name="_Key2" hidden="1">#REF!</definedName>
    <definedName name="_Key3" hidden="1">'[11]ANALISIS STO DGO'!#REF!</definedName>
    <definedName name="_key5" hidden="1">'[15]ANALISIS STO DGO'!#REF!</definedName>
    <definedName name="_kEYYA" hidden="1">'[16]ANALISIS STO DGO'!#REF!</definedName>
    <definedName name="_kfe" hidden="1">'[11]ANALISIS STO DGO'!#REF!</definedName>
    <definedName name="_kfre" hidden="1">'[11]ANALISIS STO DGO'!#REF!</definedName>
    <definedName name="_m">#REF!</definedName>
    <definedName name="_m_6">#REF!</definedName>
    <definedName name="_MAAL">[17]MOJornal!$D$31</definedName>
    <definedName name="_mario" hidden="1">'[11]ANALISIS STO DGO'!#REF!</definedName>
    <definedName name="_MatInverse_In" hidden="1">#REF!</definedName>
    <definedName name="_MatInverse_In1" hidden="1">#REF!</definedName>
    <definedName name="_MATiNVERSE_INN" hidden="1">#REF!</definedName>
    <definedName name="_mnb" hidden="1">'[11]ANALISIS STO DGO'!#REF!</definedName>
    <definedName name="_Mont" hidden="1">'[11]ANALISIS STO DGO'!#REF!</definedName>
    <definedName name="_MOV02">#REF!</definedName>
    <definedName name="_MOV03">#REF!</definedName>
    <definedName name="_MUR100">#REF!</definedName>
    <definedName name="_MUR12">#REF!</definedName>
    <definedName name="_MUR14">#REF!</definedName>
    <definedName name="_MUR36">#REF!</definedName>
    <definedName name="_MUR90">#REF!</definedName>
    <definedName name="_MZ1155">[12]Mezcla!$G$37</definedName>
    <definedName name="_mz125">[12]Mezcla!#REF!</definedName>
    <definedName name="_MZ13">[12]Mezcla!#REF!</definedName>
    <definedName name="_MZ14">[12]Mezcla!#REF!</definedName>
    <definedName name="_MZ17">[12]Mezcla!#REF!</definedName>
    <definedName name="_o">#REF!</definedName>
    <definedName name="_o_10">#REF!</definedName>
    <definedName name="_o_11">#REF!</definedName>
    <definedName name="_o_5">#REF!</definedName>
    <definedName name="_o_6">#REF!</definedName>
    <definedName name="_o_7">#REF!</definedName>
    <definedName name="_o_8">#REF!</definedName>
    <definedName name="_o_9">#REF!</definedName>
    <definedName name="_Ofl5" hidden="1">'[11]ANALISIS STO DGO'!#REF!</definedName>
    <definedName name="_OP2AL">[17]MOJornal!$D$51</definedName>
    <definedName name="_Order1" hidden="1">255</definedName>
    <definedName name="_Order2" hidden="1">255</definedName>
    <definedName name="_p">#REF!</definedName>
    <definedName name="_p_10">#REF!</definedName>
    <definedName name="_p_11">#REF!</definedName>
    <definedName name="_p_5">#REF!</definedName>
    <definedName name="_p_6">#REF!</definedName>
    <definedName name="_p_7">#REF!</definedName>
    <definedName name="_p_8">#REF!</definedName>
    <definedName name="_p_9">#REF!</definedName>
    <definedName name="_PAG1">#REF!</definedName>
    <definedName name="_PAN101">#REF!</definedName>
    <definedName name="_PAN11">#REF!</definedName>
    <definedName name="_PAN36">#REF!</definedName>
    <definedName name="_PAN51">#REF!</definedName>
    <definedName name="_PAN71">#REF!</definedName>
    <definedName name="_Parse_Out" hidden="1">'[18]7422CW00'!#REF!</definedName>
    <definedName name="_pedro" hidden="1">'[11]ANALISIS STO DGO'!#REF!</definedName>
    <definedName name="_Per" hidden="1">'[11]ANALISIS STO DGO'!#REF!</definedName>
    <definedName name="_perto" hidden="1">'[11]ANALISIS STO DGO'!#REF!</definedName>
    <definedName name="_PH140">#REF!</definedName>
    <definedName name="_PH160">#REF!</definedName>
    <definedName name="_PH180">#REF!</definedName>
    <definedName name="_PH210">#REF!</definedName>
    <definedName name="_PH240">#REF!</definedName>
    <definedName name="_PH250">#REF!</definedName>
    <definedName name="_PH260">#REF!</definedName>
    <definedName name="_PH280">#REF!</definedName>
    <definedName name="_PH300">#REF!</definedName>
    <definedName name="_PH315">#REF!</definedName>
    <definedName name="_PH350">#REF!</definedName>
    <definedName name="_PH400">#REF!</definedName>
    <definedName name="_pl12">[19]analisis!$G$2477</definedName>
    <definedName name="_pl316">[19]analisis!$G$2513</definedName>
    <definedName name="_pl38">[19]analisis!$G$2486</definedName>
    <definedName name="_poer" hidden="1">'[11]ANALISIS STO DGO'!#REF!</definedName>
    <definedName name="_Port" hidden="1">'[11]ANALISIS STO DGO'!#REF!</definedName>
    <definedName name="_PTC110">#REF!</definedName>
    <definedName name="_PTC220">#REF!</definedName>
    <definedName name="_pu5">[20]Sheet5!$E:$E</definedName>
    <definedName name="_q">#REF!</definedName>
    <definedName name="_q_10">#REF!</definedName>
    <definedName name="_q_11">#REF!</definedName>
    <definedName name="_q_5">#REF!</definedName>
    <definedName name="_q_6">#REF!</definedName>
    <definedName name="_q_7">#REF!</definedName>
    <definedName name="_q_8">#REF!</definedName>
    <definedName name="_q_9">#REF!</definedName>
    <definedName name="_Regression_Int" hidden="1">1</definedName>
    <definedName name="_sogr" hidden="1">'[11]ANALISIS STO DGO'!#REF!</definedName>
    <definedName name="_sor" hidden="1">'[11]ANALISIS STO DGO'!#REF!</definedName>
    <definedName name="_Sort" hidden="1">#REF!</definedName>
    <definedName name="_sr" hidden="1">'[11]ANALISIS STO DGO'!#REF!</definedName>
    <definedName name="_sum" hidden="1">'[11]ANALISIS STO DGO'!#REF!</definedName>
    <definedName name="_tax1">[21]Factura!#REF!</definedName>
    <definedName name="_tax2">[21]Factura!#REF!</definedName>
    <definedName name="_tax3">[21]Factura!#REF!</definedName>
    <definedName name="_tax4">[21]Factura!#REF!</definedName>
    <definedName name="_TC110">#REF!</definedName>
    <definedName name="_TC220">#REF!</definedName>
    <definedName name="_TCAL">[17]MOJornal!$D$63</definedName>
    <definedName name="_valvulas" hidden="1">'[11]ANALISIS STO DGO'!#REF!</definedName>
    <definedName name="_VAR38">[22]Precio!$F$11</definedName>
    <definedName name="_VOL1" hidden="1">#REF!</definedName>
    <definedName name="_w">#REF!</definedName>
    <definedName name="_w_10">#REF!</definedName>
    <definedName name="_w_11">#REF!</definedName>
    <definedName name="_w_5">#REF!</definedName>
    <definedName name="_w_6">#REF!</definedName>
    <definedName name="_w_7">#REF!</definedName>
    <definedName name="_w_8">#REF!</definedName>
    <definedName name="_w_9">#REF!</definedName>
    <definedName name="_z">#REF!</definedName>
    <definedName name="_z_10">#REF!</definedName>
    <definedName name="_z_11">#REF!</definedName>
    <definedName name="_z_5">#REF!</definedName>
    <definedName name="_z_6">#REF!</definedName>
    <definedName name="_z_7">#REF!</definedName>
    <definedName name="_z_8">#REF!</definedName>
    <definedName name="_z_9">#REF!</definedName>
    <definedName name="_ZC1">#REF!</definedName>
    <definedName name="_ZC1_8">#REF!</definedName>
    <definedName name="_ZE1">#REF!</definedName>
    <definedName name="_ZE1_8">#REF!</definedName>
    <definedName name="_ZE2">#REF!</definedName>
    <definedName name="_ZE2_8">#REF!</definedName>
    <definedName name="_ZE3">#REF!</definedName>
    <definedName name="_ZE3_8">#REF!</definedName>
    <definedName name="_ZE4">#REF!</definedName>
    <definedName name="_ZE4_8">#REF!</definedName>
    <definedName name="_ZE5">#REF!</definedName>
    <definedName name="_ZE5_8">#REF!</definedName>
    <definedName name="_ZE6">#REF!</definedName>
    <definedName name="_ZE6_8">#REF!</definedName>
    <definedName name="a">[23]PVC!#REF!</definedName>
    <definedName name="A.I.US">[24]Resumen!#REF!</definedName>
    <definedName name="A_1" hidden="1">{#N/A,#N/A,FALSE,"Planilha";#N/A,#N/A,FALSE,"Resumo";#N/A,#N/A,FALSE,"Fisico";#N/A,#N/A,FALSE,"Financeiro";#N/A,#N/A,FALSE,"Financeiro"}</definedName>
    <definedName name="a_10">#REF!</definedName>
    <definedName name="a_11">#REF!</definedName>
    <definedName name="A_2" hidden="1">{#N/A,#N/A,FALSE,"Planilha";#N/A,#N/A,FALSE,"Resumo";#N/A,#N/A,FALSE,"Fisico";#N/A,#N/A,FALSE,"Financeiro";#N/A,#N/A,FALSE,"Financeiro"}</definedName>
    <definedName name="a_6">#REF!</definedName>
    <definedName name="a_7">#REF!</definedName>
    <definedName name="a_8">#REF!</definedName>
    <definedName name="a_9">#REF!</definedName>
    <definedName name="A_IMPRESIÓN_IM">#REF!</definedName>
    <definedName name="A_IMPRESIÓN_IM_10">#REF!</definedName>
    <definedName name="A_IMPRESIÓN_IM_11">#REF!</definedName>
    <definedName name="A_IMPRESIÓN_IM_5">#REF!</definedName>
    <definedName name="A_IMPRESIÓN_IM_6">#REF!</definedName>
    <definedName name="A_IMPRESIÓN_IM_7">#REF!</definedName>
    <definedName name="A_IMPRESIÓN_IM_8">#REF!</definedName>
    <definedName name="A_IMPRESIÓN_IM_9">#REF!</definedName>
    <definedName name="AA">[25]M.O.!#REF!</definedName>
    <definedName name="aa_3">"$#REF!.$B$109"</definedName>
    <definedName name="AAG">[22]Precio!$F$20</definedName>
    <definedName name="Abrazadera_tensoras_c_tornillo_1_1_2">[26]Insumos!$G$199</definedName>
    <definedName name="Abrazadera_tensoras_c_tornillo_3">[26]Insumos!$G$198</definedName>
    <definedName name="AC">[12]insumo!$D$4</definedName>
    <definedName name="AC38G40">'[27]LISTADO INSUMOS DEL 2000'!$I$29</definedName>
    <definedName name="ACARREO_ADICIONAL_MATERIAL_DE_PRESTAMO_10_KM">'[26]Param.eq pesado'!$F$969</definedName>
    <definedName name="Acarreo_asfalto_por_tarifa_a_barahona">[26]Insumos!$G$567</definedName>
    <definedName name="Acarreo_de_material_a_5_km">'[26]Análisis grales'!$F$2643</definedName>
    <definedName name="Acarreo_de_material_de_Base_a_17_Km">'[26]Análisis grales'!$F$3427</definedName>
    <definedName name="Acarreo_de_material_de_prestamo_a_14_km">'[26]Análisis grales'!$F$2609</definedName>
    <definedName name="Acarreo_excavacion_a_15_km">'[26]Análisis grales'!$F$2336</definedName>
    <definedName name="Acarreo_interno_de_acero__D_100_mts_A_PIE">'[26]Análisis grales'!$F$2769</definedName>
    <definedName name="Acarreo_interno_de_acero__D_250_mts_en_verja">'[26]Análisis grales'!$F$2669</definedName>
    <definedName name="Acarreo_interno_de_bloques__para_verja">'[26]Análisis grales'!$F$2648</definedName>
    <definedName name="Acarreo_interno_de_cemento__D_250_mts_en_verja">'[26]Análisis grales'!$F$2677</definedName>
    <definedName name="Acarreo_Interno_manual_con_carretilla">'[26]Análisis grales'!$F$701</definedName>
    <definedName name="Acarreo_material_de_excavación_a_5_km">'[26]Análisis grales'!$F$2184</definedName>
    <definedName name="ACARREO12BLOCK12">#REF!</definedName>
    <definedName name="ACARREO12BLOCK6">#REF!</definedName>
    <definedName name="ACARREO12BLOCK8">#REF!</definedName>
    <definedName name="ACARREOADO50080">#REF!</definedName>
    <definedName name="ACARREOADO511">#REF!</definedName>
    <definedName name="ACARREOADO604">#REF!</definedName>
    <definedName name="ACARREOBLINTEL6X8X8">#REF!</definedName>
    <definedName name="ACARREOBLINTEL8X8X8">#REF!</definedName>
    <definedName name="ACARREOBLOCALPER">#REF!</definedName>
    <definedName name="ACARREOBLOCK12">#REF!</definedName>
    <definedName name="ACARREOBLOCK4">#REF!</definedName>
    <definedName name="ACARREOBLOCK5">#REF!</definedName>
    <definedName name="ACARREOBLOCK6">#REF!</definedName>
    <definedName name="ACARREOBLOCK6DEC">#REF!</definedName>
    <definedName name="ACARREOBLOCK6TEX">#REF!</definedName>
    <definedName name="ACARREOBLOCK8">#REF!</definedName>
    <definedName name="ACARREOBLOCK8DEC">#REF!</definedName>
    <definedName name="ACARREOBLOCK8TEX">#REF!</definedName>
    <definedName name="ACARREOBLOVIGA6">#REF!</definedName>
    <definedName name="ACARREOBLOVIGA8">#REF!</definedName>
    <definedName name="ACARREOBLOVJE">#REF!</definedName>
    <definedName name="ACARREOGRA3030">#REF!</definedName>
    <definedName name="ACARREOGRA4040">#REF!</definedName>
    <definedName name="ACARREOGRANITOVJE">#REF!</definedName>
    <definedName name="ACARREOLAV1">#REF!</definedName>
    <definedName name="ACARREOLAV2">#REF!</definedName>
    <definedName name="ACARREOPISOS">#REF!</definedName>
    <definedName name="ACARREOVER">#REF!</definedName>
    <definedName name="ACARREOZOCALOS">#REF!</definedName>
    <definedName name="ACARREPTABLETA">#REF!</definedName>
    <definedName name="Aceite_lubricante">[26]Insumos!$G$392</definedName>
    <definedName name="Aceite_para_martillo_compresor">[26]Insumos!$G$557</definedName>
    <definedName name="Aceite_quemado_para_engrase">[26]Insumos!$G$519</definedName>
    <definedName name="ACERA">#REF!</definedName>
    <definedName name="Acera_frotada_con_HI_180_kg_cm2__1mt___malla_electrosoldada_2.3X2.3_100X100">'[26]Análisis grales'!$F$1754</definedName>
    <definedName name="Acera_HS_180_kg_cm2__0.6mt___calle">'[26]Análisis grales'!$F$4654</definedName>
    <definedName name="acero">#REF!</definedName>
    <definedName name="Acero.1er.Enrase.Villas">#REF!</definedName>
    <definedName name="Acero.1er.Entrepiso.Villa">#REF!</definedName>
    <definedName name="Acero.2do.Enrase.Villas">#REF!</definedName>
    <definedName name="Acero.2do.Entrepiso.Villas">#REF!</definedName>
    <definedName name="Acero.3erEnrase.Villas">#REF!</definedName>
    <definedName name="Acero.60">#REF!</definedName>
    <definedName name="Acero.C1.1erN.Villa">'[28]Detalle Acero'!$H$26</definedName>
    <definedName name="Acero.C1.2doN.Villa">#REF!</definedName>
    <definedName name="Acero.C2.1erN.Villa">'[28]Detalle Acero'!$L$26</definedName>
    <definedName name="Acero.C3.2doN">#REF!</definedName>
    <definedName name="Acero.C4.1erN.Villa">#REF!</definedName>
    <definedName name="Acero.C4.2doN.Villas">#REF!</definedName>
    <definedName name="Acero.Losa.Techo.Villas">#REF!</definedName>
    <definedName name="Acero.MA">#REF!</definedName>
    <definedName name="Acero.platea.Villa">'[28]Detalle Acero'!$D$26</definedName>
    <definedName name="Acero.V1E.Villas">#REF!</definedName>
    <definedName name="Acero.V1T.Villas">#REF!</definedName>
    <definedName name="Acero.V2E.Villas">#REF!</definedName>
    <definedName name="Acero.V2T.Villas">#REF!</definedName>
    <definedName name="Acero.V3E.Villas">#REF!</definedName>
    <definedName name="Acero.V3T.Villas">#REF!</definedName>
    <definedName name="Acero.V4E.Villas">#REF!</definedName>
    <definedName name="Acero.V4T.Villas">#REF!</definedName>
    <definedName name="Acero.V5E.Villas">#REF!</definedName>
    <definedName name="Acero.Viga.Platea.Villa">'[28]Detalle Acero'!$F$26</definedName>
    <definedName name="Acero_1_2_____Grado_40">[29]Insumos!$B$6:$D$6</definedName>
    <definedName name="Acero_1_4______Grado_40">[29]Insumos!$B$7:$D$7</definedName>
    <definedName name="Acero_2">#N/A</definedName>
    <definedName name="Acero_3">#N/A</definedName>
    <definedName name="Acero_3_4__1_____Grado_40">[29]Insumos!$B$8:$D$8</definedName>
    <definedName name="Acero_3_8______Grado_40">[29]Insumos!$B$9:$D$9</definedName>
    <definedName name="acero_6">#REF!</definedName>
    <definedName name="acero_8">#REF!</definedName>
    <definedName name="Acero_de_1___4200">[26]Insumos!$G$305</definedName>
    <definedName name="Acero_de_1_2">[26]Insumos!$G$302</definedName>
    <definedName name="Acero_de_1_2__4200">[26]Insumos!$G$304</definedName>
    <definedName name="Acero_de_3_4">[26]Insumos!$G$306</definedName>
    <definedName name="Acero_de_tres_octavos">[26]Insumos!$G$301</definedName>
    <definedName name="Acero_Estructural_Por_Quintal__fig_industrial">'[26]Análisis grales'!$F$2758</definedName>
    <definedName name="Acero_Estructural_Por_Quintal_figtaller">'[26]Análisis grales'!$F$2748</definedName>
    <definedName name="Acero_Grado_60">'[30]LISTA DE PRECIO'!$C$6</definedName>
    <definedName name="Acero_MO_Alambre">'[31]ANALISIS PLANTA'!$G$275</definedName>
    <definedName name="Acero_para_anclaje__fig_taller__anclaje">'[26]Análisis grales'!$F$4784</definedName>
    <definedName name="Acero_QQ">#REF!</definedName>
    <definedName name="Acero_QQ_10">#REF!</definedName>
    <definedName name="Acero_QQ_11">#REF!</definedName>
    <definedName name="Acero_QQ_5">#REF!</definedName>
    <definedName name="Acero_QQ_6">#REF!</definedName>
    <definedName name="Acero_QQ_7">#REF!</definedName>
    <definedName name="Acero_QQ_8">#REF!</definedName>
    <definedName name="Acero_QQ_9">#REF!</definedName>
    <definedName name="ACERO1">#REF!</definedName>
    <definedName name="ACERO12">#REF!</definedName>
    <definedName name="ACERO1225">#REF!</definedName>
    <definedName name="ACERO14">#REF!</definedName>
    <definedName name="ACERO34">#REF!</definedName>
    <definedName name="ACERO38">#REF!</definedName>
    <definedName name="ACERO3825">#REF!</definedName>
    <definedName name="ACERO40">#REF!</definedName>
    <definedName name="acero60">#REF!</definedName>
    <definedName name="acero60_8">#REF!</definedName>
    <definedName name="ACERO601">#REF!</definedName>
    <definedName name="ACERO6012">#REF!</definedName>
    <definedName name="ACERO601225">#REF!</definedName>
    <definedName name="ACERO6034">#REF!</definedName>
    <definedName name="ACERO6038">#REF!</definedName>
    <definedName name="ACERO603825">#REF!</definedName>
    <definedName name="ACEROS">#REF!</definedName>
    <definedName name="Acetileno__llenado_de_tanque">[26]Insumos!$G$534</definedName>
    <definedName name="Achique_con_bomba_de_3">'[26]Análisis grales'!$F$4425</definedName>
    <definedName name="Acometida_Urbana_Pollietileno_De_Ø_3____1_2">'[26]Análisis grales'!$F$4474</definedName>
    <definedName name="Acometida_Urbana_Pollietileno_De_Ø_4____1_2">'[26]Análisis grales'!$F$4534</definedName>
    <definedName name="Acondicionamiento_de_Material_de_Bote">'[26]Análisis grales'!$F$2138</definedName>
    <definedName name="ACUEDUCTO">[32]INS!#REF!</definedName>
    <definedName name="ACUEDUCTO_8">#REF!</definedName>
    <definedName name="ADA">'[33]CUB-10181-3(Rescision)'!#REF!</definedName>
    <definedName name="ADAMIOSIN">[12]Mezcla!#REF!</definedName>
    <definedName name="Adapt._hembra_pvc_1___p">[26]Insumos!$G$376</definedName>
    <definedName name="Adapt._hembra_pvc_1_2">[26]Insumos!$G$675</definedName>
    <definedName name="ADAPTADOR_HEM_PVC_1">#REF!</definedName>
    <definedName name="ADAPTADOR_HEM_PVC_1_10">#REF!</definedName>
    <definedName name="ADAPTADOR_HEM_PVC_1_11">#REF!</definedName>
    <definedName name="ADAPTADOR_HEM_PVC_1_6">#REF!</definedName>
    <definedName name="ADAPTADOR_HEM_PVC_1_7">#REF!</definedName>
    <definedName name="ADAPTADOR_HEM_PVC_1_8">#REF!</definedName>
    <definedName name="ADAPTADOR_HEM_PVC_1_9">#REF!</definedName>
    <definedName name="ADAPTADOR_HEM_PVC_12">#REF!</definedName>
    <definedName name="ADAPTADOR_HEM_PVC_12_10">#REF!</definedName>
    <definedName name="ADAPTADOR_HEM_PVC_12_11">#REF!</definedName>
    <definedName name="ADAPTADOR_HEM_PVC_12_6">#REF!</definedName>
    <definedName name="ADAPTADOR_HEM_PVC_12_7">#REF!</definedName>
    <definedName name="ADAPTADOR_HEM_PVC_12_8">#REF!</definedName>
    <definedName name="ADAPTADOR_HEM_PVC_12_9">#REF!</definedName>
    <definedName name="ADAPTADOR_HEM_PVC_34">#REF!</definedName>
    <definedName name="ADAPTADOR_HEM_PVC_34_10">#REF!</definedName>
    <definedName name="ADAPTADOR_HEM_PVC_34_11">#REF!</definedName>
    <definedName name="ADAPTADOR_HEM_PVC_34_6">#REF!</definedName>
    <definedName name="ADAPTADOR_HEM_PVC_34_7">#REF!</definedName>
    <definedName name="ADAPTADOR_HEM_PVC_34_8">#REF!</definedName>
    <definedName name="ADAPTADOR_HEM_PVC_34_9">#REF!</definedName>
    <definedName name="ADAPTADOR_MAC_PVC_1">#REF!</definedName>
    <definedName name="ADAPTADOR_MAC_PVC_1_10">#REF!</definedName>
    <definedName name="ADAPTADOR_MAC_PVC_1_11">#REF!</definedName>
    <definedName name="ADAPTADOR_MAC_PVC_1_6">#REF!</definedName>
    <definedName name="ADAPTADOR_MAC_PVC_1_7">#REF!</definedName>
    <definedName name="ADAPTADOR_MAC_PVC_1_8">#REF!</definedName>
    <definedName name="ADAPTADOR_MAC_PVC_1_9">#REF!</definedName>
    <definedName name="ADAPTADOR_MAC_PVC_12">#REF!</definedName>
    <definedName name="ADAPTADOR_MAC_PVC_12_10">#REF!</definedName>
    <definedName name="ADAPTADOR_MAC_PVC_12_11">#REF!</definedName>
    <definedName name="ADAPTADOR_MAC_PVC_12_6">#REF!</definedName>
    <definedName name="ADAPTADOR_MAC_PVC_12_7">#REF!</definedName>
    <definedName name="ADAPTADOR_MAC_PVC_12_8">#REF!</definedName>
    <definedName name="ADAPTADOR_MAC_PVC_12_9">#REF!</definedName>
    <definedName name="ADAPTADOR_MAC_PVC_34">#REF!</definedName>
    <definedName name="ADAPTADOR_MAC_PVC_34_10">#REF!</definedName>
    <definedName name="ADAPTADOR_MAC_PVC_34_11">#REF!</definedName>
    <definedName name="ADAPTADOR_MAC_PVC_34_6">#REF!</definedName>
    <definedName name="ADAPTADOR_MAC_PVC_34_7">#REF!</definedName>
    <definedName name="ADAPTADOR_MAC_PVC_34_8">#REF!</definedName>
    <definedName name="ADAPTADOR_MAC_PVC_34_9">#REF!</definedName>
    <definedName name="Adaptador_macho_de_1_1_2__Presion">[26]Insumos!$G$468</definedName>
    <definedName name="ADAPTCPVCH12">#REF!</definedName>
    <definedName name="ADAPTCPVCH34">#REF!</definedName>
    <definedName name="ADAPTCPVCM12">#REF!</definedName>
    <definedName name="ADAPTCPVCM34">#REF!</definedName>
    <definedName name="ADAPTPVCH1">#REF!</definedName>
    <definedName name="ADAPTPVCH112">#REF!</definedName>
    <definedName name="ADAPTPVCH12">#REF!</definedName>
    <definedName name="ADAPTPVCH2">#REF!</definedName>
    <definedName name="ADAPTPVCH3">#REF!</definedName>
    <definedName name="ADAPTPVCH34">#REF!</definedName>
    <definedName name="ADAPTPVCH4">#REF!</definedName>
    <definedName name="ADAPTPVCH6">#REF!</definedName>
    <definedName name="ADAPTPVCM1">#REF!</definedName>
    <definedName name="ADAPTPVCM112">#REF!</definedName>
    <definedName name="ADAPTPVCM12">#REF!</definedName>
    <definedName name="ADAPTPVCM2">#REF!</definedName>
    <definedName name="ADAPTPVCM3">#REF!</definedName>
    <definedName name="ADAPTPVCM34">#REF!</definedName>
    <definedName name="ADAPTPVCM4">#REF!</definedName>
    <definedName name="ADAPTPVCM6">#REF!</definedName>
    <definedName name="ADICIONAL">#N/A</definedName>
    <definedName name="ADICIONAL_6">NA()</definedName>
    <definedName name="ADITIVO">#REF!</definedName>
    <definedName name="ADITIVO_IMPERMEABILIZANTE">#REF!</definedName>
    <definedName name="ADITIVO_IMPERMEABILIZANTE_10">#REF!</definedName>
    <definedName name="ADITIVO_IMPERMEABILIZANTE_11">#REF!</definedName>
    <definedName name="ADITIVO_IMPERMEABILIZANTE_6">#REF!</definedName>
    <definedName name="ADITIVO_IMPERMEABILIZANTE_7">#REF!</definedName>
    <definedName name="ADITIVO_IMPERMEABILIZANTE_8">#REF!</definedName>
    <definedName name="ADITIVO_IMPERMEABILIZANTE_9">#REF!</definedName>
    <definedName name="Aditivo_P.D.A">[26]Insumos!$G$566</definedName>
    <definedName name="Aditivo_SX_Krete_N_Vinaldom">[26]Insumos!$G$565</definedName>
    <definedName name="adm.a" hidden="1">'[13]ANALISIS STO DGO'!#REF!</definedName>
    <definedName name="ADMBL" hidden="1">'[13]ANALISIS STO DGO'!#REF!</definedName>
    <definedName name="AG">[22]Precio!$F$21</definedName>
    <definedName name="Agregado_3">#N/A</definedName>
    <definedName name="AGREGADOS">#REF!</definedName>
    <definedName name="Agua">#REF!</definedName>
    <definedName name="Agua.MA">#REF!</definedName>
    <definedName name="Agua.Potable.1erN">[34]Análisis!$F$1816</definedName>
    <definedName name="Agua.Potable.3er.4toy5toN">[34]Análisis!$F$1956</definedName>
    <definedName name="Agua_10">#REF!</definedName>
    <definedName name="Agua_11">#REF!</definedName>
    <definedName name="Agua_3">#N/A</definedName>
    <definedName name="Agua_6">#REF!</definedName>
    <definedName name="Agua_7">#REF!</definedName>
    <definedName name="Agua_8">#REF!</definedName>
    <definedName name="Agua_9">#REF!</definedName>
    <definedName name="Agua_en_botellon">[26]Insumos!$G$637</definedName>
    <definedName name="AGUARRAS">#REF!</definedName>
    <definedName name="AIRE.ACONDICIONADO">#REF!</definedName>
    <definedName name="AL_ELEC_No10">#REF!</definedName>
    <definedName name="AL_ELEC_No10_10">#REF!</definedName>
    <definedName name="AL_ELEC_No10_11">#REF!</definedName>
    <definedName name="AL_ELEC_No10_6">#REF!</definedName>
    <definedName name="AL_ELEC_No10_7">#REF!</definedName>
    <definedName name="AL_ELEC_No10_8">#REF!</definedName>
    <definedName name="AL_ELEC_No10_9">#REF!</definedName>
    <definedName name="AL_ELEC_No12">#REF!</definedName>
    <definedName name="AL_ELEC_No12_10">#REF!</definedName>
    <definedName name="AL_ELEC_No12_11">#REF!</definedName>
    <definedName name="AL_ELEC_No12_6">#REF!</definedName>
    <definedName name="AL_ELEC_No12_7">#REF!</definedName>
    <definedName name="AL_ELEC_No12_8">#REF!</definedName>
    <definedName name="AL_ELEC_No12_9">#REF!</definedName>
    <definedName name="AL_ELEC_No14">#REF!</definedName>
    <definedName name="AL_ELEC_No14_10">#REF!</definedName>
    <definedName name="AL_ELEC_No14_11">#REF!</definedName>
    <definedName name="AL_ELEC_No14_6">#REF!</definedName>
    <definedName name="AL_ELEC_No14_7">#REF!</definedName>
    <definedName name="AL_ELEC_No14_8">#REF!</definedName>
    <definedName name="AL_ELEC_No14_9">#REF!</definedName>
    <definedName name="AL_ELEC_No6">#REF!</definedName>
    <definedName name="AL_ELEC_No6_10">#REF!</definedName>
    <definedName name="AL_ELEC_No6_11">#REF!</definedName>
    <definedName name="AL_ELEC_No6_6">#REF!</definedName>
    <definedName name="AL_ELEC_No6_7">#REF!</definedName>
    <definedName name="AL_ELEC_No6_8">#REF!</definedName>
    <definedName name="AL_ELEC_No6_9">#REF!</definedName>
    <definedName name="AL_ELEC_No8">#REF!</definedName>
    <definedName name="AL_ELEC_No8_10">#REF!</definedName>
    <definedName name="AL_ELEC_No8_11">#REF!</definedName>
    <definedName name="AL_ELEC_No8_6">#REF!</definedName>
    <definedName name="AL_ELEC_No8_7">#REF!</definedName>
    <definedName name="AL_ELEC_No8_8">#REF!</definedName>
    <definedName name="AL_ELEC_No8_9">#REF!</definedName>
    <definedName name="AL10_">#REF!</definedName>
    <definedName name="AL12_">#REF!</definedName>
    <definedName name="AL14_">#REF!</definedName>
    <definedName name="AL14GALV">#REF!</definedName>
    <definedName name="AL18DUPLO">#REF!</definedName>
    <definedName name="AL18GALV">#REF!</definedName>
    <definedName name="AL1C">#REF!</definedName>
    <definedName name="AL2_">#REF!</definedName>
    <definedName name="AL2C">#REF!</definedName>
    <definedName name="AL3C">#REF!</definedName>
    <definedName name="AL4_">#REF!</definedName>
    <definedName name="AL4C">#REF!</definedName>
    <definedName name="AL6_">#REF!</definedName>
    <definedName name="AL8_">#REF!</definedName>
    <definedName name="ALAM18">[22]Precio!$F$15</definedName>
    <definedName name="ALAMBRE">[12]insumo!#REF!</definedName>
    <definedName name="Alambre_3">#N/A</definedName>
    <definedName name="Alambre_de_puas_250_mt_N°_14_16">[26]Insumos!$G$197</definedName>
    <definedName name="Alambre_de_puas_callibre__16">[26]Insumos!$G$463</definedName>
    <definedName name="Alambre_de_puas_Marca_Moto_callibre__16_reforzado__rollo_250_ml">[26]Insumos!$G$461</definedName>
    <definedName name="Alambre_dulce___12">[26]Insumos!$G$172</definedName>
    <definedName name="Alambre_dulce_18">[26]Insumos!$G$307</definedName>
    <definedName name="Alambre_galv._C_10">[26]Insumos!$G$196</definedName>
    <definedName name="Alambre_galvanizago__18">'[30]LISTA DE PRECIO'!$C$7</definedName>
    <definedName name="Alambre_No._18">[29]Insumos!$B$20:$D$20</definedName>
    <definedName name="Alambre_No.18_3">#N/A</definedName>
    <definedName name="Alambre_Trinchera_B14_R8ml_rendim.8.0ml">[26]Insumos!$G$723</definedName>
    <definedName name="Alambre_Tw__12">[26]Insumos!$G$225</definedName>
    <definedName name="Alambre_Tw__14">[26]Insumos!$G$228</definedName>
    <definedName name="Alambre_Varilla">#REF!</definedName>
    <definedName name="Alambre_Varilla_10">#REF!</definedName>
    <definedName name="Alambre_Varilla_11">#REF!</definedName>
    <definedName name="Alambre_Varilla_5">#REF!</definedName>
    <definedName name="Alambre_Varilla_6">#REF!</definedName>
    <definedName name="Alambre_Varilla_7">#REF!</definedName>
    <definedName name="Alambre_Varilla_8">#REF!</definedName>
    <definedName name="Alambre_Varilla_9">#REF!</definedName>
    <definedName name="alambre18">#REF!</definedName>
    <definedName name="Alambre18.MA">#REF!</definedName>
    <definedName name="alambre18_8">#REF!</definedName>
    <definedName name="ALAMBRED">[12]insumo!$D$5</definedName>
    <definedName name="ALBANIL">#REF!</definedName>
    <definedName name="ALBANIL2">[35]M.O.!$C$12</definedName>
    <definedName name="ALBANIL2_10">#REF!</definedName>
    <definedName name="ALBANIL2_11">#REF!</definedName>
    <definedName name="ALBANIL2_6">#REF!</definedName>
    <definedName name="ALBANIL2_7">#REF!</definedName>
    <definedName name="ALBANIL2_8">#REF!</definedName>
    <definedName name="ALBANIL2_9">#REF!</definedName>
    <definedName name="ALBANIL3">#REF!</definedName>
    <definedName name="Alcholimetro">[26]Insumos!$G$620</definedName>
    <definedName name="Alcohol_en_spray">[26]Insumos!$G$621</definedName>
    <definedName name="alejos" hidden="1">'[11]ANALISIS STO DGO'!#REF!</definedName>
    <definedName name="Ali.Desde.Trans.Villas">#REF!</definedName>
    <definedName name="Alim.a.Trnsf.">#REF!</definedName>
    <definedName name="Alimentacion">'[26]Análisis grales'!$F$2861</definedName>
    <definedName name="Almuerzo">[26]Insumos!$G$638</definedName>
    <definedName name="Alq._distribuidor_4_8">[26]Insumos!$G$511</definedName>
    <definedName name="Alq._Madera_P_Rampa_____Incl._M_O">[29]Insumos!$B$127:$D$127</definedName>
    <definedName name="Alq._Madera_P_Viga_____Incl._M_O">[29]Insumos!$B$128:$D$128</definedName>
    <definedName name="Alq._Madera_P_Vigas_y_Columnas_Amarre____Incl._M_O">[29]Insumos!$B$129:$D$129</definedName>
    <definedName name="Alq._Motoniveladora_12G">[26]Insumos!$G$512</definedName>
    <definedName name="ALQ_416">'[31]ANALISIS PLANTA'!$F$772</definedName>
    <definedName name="alq_MAQUITO">'[31]ANALISIS PLANTA'!$F$835</definedName>
    <definedName name="Alq_Motosoldadora__incluye_combustible">[26]Insumos!$G$531</definedName>
    <definedName name="Alq_pala_mecanica_caterp_950">[26]Insumos!$G$514</definedName>
    <definedName name="Alquiler_Bomba_de_Arrastre_para_vaciados_69HP_SIDEWINDER_FD50VSS34">[26]Insumos!$G$509</definedName>
    <definedName name="Alquiler_de_Banos_Moviles">[26]Insumos!$G$677</definedName>
    <definedName name="Alquiler_de_Bomba_de_Achique_3">[26]Insumos!$G$597</definedName>
    <definedName name="Alquiler_de_Camion_Daihatsu">[26]Insumos!$G$523</definedName>
    <definedName name="Alquiler_de_Camion_de_10_m3">[26]Insumos!$G$524</definedName>
    <definedName name="Alquiler_de_compresor">[26]Insumos!$G$560</definedName>
    <definedName name="Alquiler_de_Furgones_de_20_pies">[26]Insumos!$G$679</definedName>
    <definedName name="Alquiler_de_grua">[26]Insumos!$G$507</definedName>
    <definedName name="Alquiler_de_Helicóptero_Para_Piso">[26]Insumos!$G$143</definedName>
    <definedName name="Alquiler_de_minicargador_Bobcat_763G_46hp">[26]Insumos!$G$696</definedName>
    <definedName name="Alquiler_de_retro_235">[26]Insumos!$G$538</definedName>
    <definedName name="Alquiler_de_Retro_320_Cat_128HP">[26]Insumos!$G$146</definedName>
    <definedName name="Alquiler_de_Retro_CAT_416_B">[26]Insumos!$G$145</definedName>
    <definedName name="Alquiler_de_rodillo_liso_vibrdor_de_mano_de__2_ton">[26]Insumos!$G$571</definedName>
    <definedName name="Alquiler_de_rodillo_neumático">[26]Insumos!$G$596</definedName>
    <definedName name="Alquiler_deTractor_D6D">[26]Insumos!$G$527</definedName>
    <definedName name="Alquiler_equipo_topografico">[26]Insumos!$G$518</definedName>
    <definedName name="Alquiler_ligadora_2_fda">[26]Insumos!$G$513</definedName>
    <definedName name="Alquiler_maquina_de_shotcrete">[26]Insumos!$G$526</definedName>
    <definedName name="Alquiler_martillo_de_Retro_320_Cat">[26]Insumos!$G$147</definedName>
    <definedName name="Alquiler_Martillos_Demoledores_Bosch_11317">[26]Insumos!$G$598</definedName>
    <definedName name="Alquiler_Martillos_Demoledores_Makito_HM_1810_Tipo_2">[26]Insumos!$G$599</definedName>
    <definedName name="Alquiler_Planta_electrica_10_KW">[26]Insumos!$G$532</definedName>
    <definedName name="Alquiler_Rodillo_Estatico_Liso_Galion">[26]Insumos!$G$529</definedName>
    <definedName name="Alquiler_Rodillo_pata_de_cabra">[26]Insumos!$G$549</definedName>
    <definedName name="Alquiler_Rodillo_Vibrador_Dynapac_CA_25">[26]Insumos!$G$528</definedName>
    <definedName name="Alquiler_Solar">[26]Insumos!$G$676</definedName>
    <definedName name="Alquiler_tractor_agrícola">[26]Insumos!$G$537</definedName>
    <definedName name="Alquiler_Tractor_D8K_300_HP_Caterpillar">[26]Insumos!$G$548</definedName>
    <definedName name="Alquiler_vibrador_electrico">[26]Insumos!$G$521</definedName>
    <definedName name="Alquiler_winche">[26]Insumos!$G$516</definedName>
    <definedName name="ALTATENSION">#REF!</definedName>
    <definedName name="altura">[36]presupuesto!#REF!</definedName>
    <definedName name="ana">[2]PRESUPUESTO!$C$4</definedName>
    <definedName name="ana_6">#REF!</definedName>
    <definedName name="ANAACEROS">#REF!</definedName>
    <definedName name="ANABLOQUESMUROS">#REF!</definedName>
    <definedName name="ANABORDILLOS">#REF!</definedName>
    <definedName name="ANACASETAS">#REF!</definedName>
    <definedName name="ANACONTEN">#REF!</definedName>
    <definedName name="ANADESPLUV">#REF!</definedName>
    <definedName name="ANAEMPAÑETES">#REF!</definedName>
    <definedName name="ANAESCALONES">#REF!</definedName>
    <definedName name="ANAHAANTEP">#REF!</definedName>
    <definedName name="ANAHABADENES">#REF!</definedName>
    <definedName name="ANAHACOL">#REF!</definedName>
    <definedName name="ANAHACOLAMA">#REF!</definedName>
    <definedName name="ANAHACOLCIR">#REF!</definedName>
    <definedName name="ANAHADINTELES">#REF!</definedName>
    <definedName name="ANAHALOSASMONO">#REF!</definedName>
    <definedName name="ANAHAMUROS">#REF!</definedName>
    <definedName name="ANAHARAMPASESC">#REF!</definedName>
    <definedName name="ANAHAVIGAS">#REF!</definedName>
    <definedName name="ANAHAVIGASAMA">#REF!</definedName>
    <definedName name="ANAHAVUELOS">#REF!</definedName>
    <definedName name="ANAHAZAPCOL1">#REF!</definedName>
    <definedName name="ANAHAZAPCOL2">#REF!</definedName>
    <definedName name="ANAHAZAPMUR1">#REF!</definedName>
    <definedName name="ANAHORMIND">#REF!</definedName>
    <definedName name="ANAHORMSIM">#REF!</definedName>
    <definedName name="ANAIMPERMEABILIZA">#REF!</definedName>
    <definedName name="ANAINSTELECTACOM">#REF!</definedName>
    <definedName name="ANAINSTELECTSALIDAS">#REF!</definedName>
    <definedName name="ANAINSTSANITAPATUBMO">#REF!</definedName>
    <definedName name="ANAINSTSANITCISTERNAS">#REF!</definedName>
    <definedName name="ANAINSTSANITCISTSEPT">#REF!</definedName>
    <definedName name="ANAINSTSANITCOLOCAPAR">#REF!</definedName>
    <definedName name="analiis">[35]M.O.!#REF!</definedName>
    <definedName name="analisis">#REF!</definedName>
    <definedName name="ANALISSSSS">#N/A</definedName>
    <definedName name="ANALISSSSS_6">#REF!</definedName>
    <definedName name="ANAMALLASCICL">#REF!</definedName>
    <definedName name="ANAMORTEROS">#REF!</definedName>
    <definedName name="ANAMOVTIE">#REF!</definedName>
    <definedName name="ANAPINTURAS">#REF!</definedName>
    <definedName name="ANAPISOS">#REF!</definedName>
    <definedName name="ANAPORTAJEMAD">#REF!</definedName>
    <definedName name="ANAREPLANTEO">#REF!</definedName>
    <definedName name="ANAREVEST">#REF!</definedName>
    <definedName name="ANATECHOS">#REF!</definedName>
    <definedName name="ANATECHOSTERM">#REF!</definedName>
    <definedName name="ANAVENTANAS">#REF!</definedName>
    <definedName name="ANAVERJAS">#REF!</definedName>
    <definedName name="Anclaje_de_Pilotes_3">#N/A</definedName>
    <definedName name="Andamiaje_metalico_tipo_puntales_para_losas">[26]Insumos!$G$43</definedName>
    <definedName name="Andamio">#REF!</definedName>
    <definedName name="Andamio.Goteros">#REF!</definedName>
    <definedName name="Andamio.Panete">#REF!</definedName>
    <definedName name="Andamio.Pañete.pared.Exterior">[34]Insumos!$E$155</definedName>
    <definedName name="ANDAMIOS">#REF!</definedName>
    <definedName name="Andamios.Bloque">#REF!</definedName>
    <definedName name="ANDAMIOS_10">#REF!</definedName>
    <definedName name="ANDAMIOS_11">#REF!</definedName>
    <definedName name="ANDAMIOS_6">#REF!</definedName>
    <definedName name="ANDAMIOS_7">#REF!</definedName>
    <definedName name="ANDAMIOS_8">#REF!</definedName>
    <definedName name="ANDAMIOS_9">#REF!</definedName>
    <definedName name="Andamios_de_Madera_M2">#REF!</definedName>
    <definedName name="Andamios_madera_M2">#REF!</definedName>
    <definedName name="Andamios_para_pañetes_en_plafones">'[26]Análisis grales'!$G$21</definedName>
    <definedName name="andamiosin">[12]Mezcla!$G$158</definedName>
    <definedName name="Anf.LosasYvuelos">[37]Análisis!#REF!</definedName>
    <definedName name="Anfi.Zap.Col">[37]Análisis!#REF!</definedName>
    <definedName name="Anfit.Col.C1">[37]Análisis!#REF!</definedName>
    <definedName name="Anfit.Col.CA">[37]Análisis!#REF!</definedName>
    <definedName name="ANFITEATRO">#REF!</definedName>
    <definedName name="ANGULAR">#REF!</definedName>
    <definedName name="Angular_10__Tamsuei">[26]Insumos!$G$455</definedName>
    <definedName name="ANGULAR_3">"$#REF!.$B$246"</definedName>
    <definedName name="ANGULAR_8">#REF!</definedName>
    <definedName name="ANIMACION">#REF!</definedName>
    <definedName name="Antepecho">[34]Análisis!$D$1212</definedName>
    <definedName name="Antepecho..superior.incluye.losa">[34]Análisis!$D$658</definedName>
    <definedName name="antepecho.block.de.6">#REF!</definedName>
    <definedName name="AP">#REF!</definedName>
    <definedName name="APARATOS">#REF!</definedName>
    <definedName name="Aplicacion_de_curado_en_muro">[26]Insumos!$H$714</definedName>
    <definedName name="Aplicacion_Pintura_de_Epoxica_en_paneles_Hormigon_Visto">'[26]Análisis grales'!$F$2959</definedName>
    <definedName name="Aplicacion_Pintura_de_Oxido_rojo">'[26]Análisis grales'!$F$2457</definedName>
    <definedName name="Apoyo_Metalico_para_Tubos_de_36___Muerto">'[26]Análisis grales'!$F$4814</definedName>
    <definedName name="AQUAPEL">#REF!</definedName>
    <definedName name="aqui">#REF!</definedName>
    <definedName name="Arandela_de_bronce_p_inodoro">[26]Insumos!$G$360</definedName>
    <definedName name="ARANDELA_INODORO_PVC_4">#REF!</definedName>
    <definedName name="ARANDELA_INODORO_PVC_4_10">#REF!</definedName>
    <definedName name="ARANDELA_INODORO_PVC_4_11">#REF!</definedName>
    <definedName name="ARANDELA_INODORO_PVC_4_6">#REF!</definedName>
    <definedName name="ARANDELA_INODORO_PVC_4_7">#REF!</definedName>
    <definedName name="ARANDELA_INODORO_PVC_4_8">#REF!</definedName>
    <definedName name="ARANDELA_INODORO_PVC_4_9">#REF!</definedName>
    <definedName name="ARANDELAPLAS">#REF!</definedName>
    <definedName name="Archivos_4_Gavetas">[26]Insumos!$G$741</definedName>
    <definedName name="ARCILLA_ROJA">#REF!</definedName>
    <definedName name="ARCILLA_ROJA_10">#REF!</definedName>
    <definedName name="ARCILLA_ROJA_11">#REF!</definedName>
    <definedName name="ARCILLA_ROJA_6">#REF!</definedName>
    <definedName name="ARCILLA_ROJA_7">#REF!</definedName>
    <definedName name="ARCILLA_ROJA_8">#REF!</definedName>
    <definedName name="ARCILLA_ROJA_9">#REF!</definedName>
    <definedName name="are" hidden="1">'[13]ANALISIS STO DGO'!#REF!</definedName>
    <definedName name="area">[36]presupuesto!#REF!</definedName>
    <definedName name="_xlnm.Extract">#REF!</definedName>
    <definedName name="_xlnm.Print_Area" localSheetId="0">'LP-Parte C'!$A$1:$F$2668</definedName>
    <definedName name="_xlnm.Print_Area">#REF!</definedName>
    <definedName name="ARENA">#REF!</definedName>
    <definedName name="Arena.Horm.Visto">[28]Insumos!$E$16</definedName>
    <definedName name="Arena__gruesa__bloques">[26]Insumos!$G$292</definedName>
    <definedName name="Arena_azul_pañete">[26]Insumos!$G$293</definedName>
    <definedName name="Arena_Gruesa_Lavada">[29]Insumos!$B$16:$D$16</definedName>
    <definedName name="ARENA_LAV_CLASIF">'[38]MATERIALES LISTADO'!$D$9</definedName>
    <definedName name="ARENA_PAÑETE">#REF!</definedName>
    <definedName name="ARENA_PAÑETE_10">#REF!</definedName>
    <definedName name="ARENA_PAÑETE_11">#REF!</definedName>
    <definedName name="ARENA_PAÑETE_6">#REF!</definedName>
    <definedName name="ARENA_PAÑETE_7">#REF!</definedName>
    <definedName name="ARENA_PAÑETE_8">#REF!</definedName>
    <definedName name="ARENA_PAÑETE_9">#REF!</definedName>
    <definedName name="ARENAAZUL">#REF!</definedName>
    <definedName name="ARENAF">[12]insumo!#REF!</definedName>
    <definedName name="ARENAFINA">[12]insumo!$D$6</definedName>
    <definedName name="ARENAG">[12]insumo!#REF!</definedName>
    <definedName name="ARENAGRUESA">[12]insumo!$D$7</definedName>
    <definedName name="ArenaItabo">#REF!</definedName>
    <definedName name="ArenaItabo_10">#REF!</definedName>
    <definedName name="ArenaItabo_11">#REF!</definedName>
    <definedName name="ArenaItabo_6">#REF!</definedName>
    <definedName name="ArenaItabo_7">#REF!</definedName>
    <definedName name="ArenaItabo_8">#REF!</definedName>
    <definedName name="ArenaItabo_9">#REF!</definedName>
    <definedName name="ArenaLaAltagracia.MA">#REF!</definedName>
    <definedName name="ARENAMINA">#REF!</definedName>
    <definedName name="ArenaOchoa.MA">[39]Insumos!$C$14</definedName>
    <definedName name="ArenaPanete.MA">#REF!</definedName>
    <definedName name="ArenaPlanta">#REF!</definedName>
    <definedName name="ArenaPlanta_10">#REF!</definedName>
    <definedName name="ArenaPlanta_11">#REF!</definedName>
    <definedName name="ArenaPlanta_6">#REF!</definedName>
    <definedName name="ArenaPlanta_7">#REF!</definedName>
    <definedName name="ArenaPlanta_8">#REF!</definedName>
    <definedName name="ArenaPlanta_9">#REF!</definedName>
    <definedName name="aris" hidden="1">#REF!</definedName>
    <definedName name="aris2" hidden="1">#REF!</definedName>
    <definedName name="ARISS" hidden="1">#REF!</definedName>
    <definedName name="Arnes_de_tres_Argollas">[26]Insumos!$G$616</definedName>
    <definedName name="as">[40]M.O.!#REF!</definedName>
    <definedName name="as_10">#REF!</definedName>
    <definedName name="as_11">#REF!</definedName>
    <definedName name="as_5">#REF!</definedName>
    <definedName name="as_6">#REF!</definedName>
    <definedName name="as_7">#REF!</definedName>
    <definedName name="as_8">#REF!</definedName>
    <definedName name="as_9">#REF!</definedName>
    <definedName name="ASCENSORES">#REF!</definedName>
    <definedName name="asd">#REF!</definedName>
    <definedName name="Asiento_de_Arena">[26]Insumos!$G$294</definedName>
    <definedName name="Asistentes_seguridad">[26]Insumos!$G$631</definedName>
    <definedName name="AT">#REF!</definedName>
    <definedName name="AUMENTO_OCB">#REF!</definedName>
    <definedName name="AY">#REF!</definedName>
    <definedName name="AYCARP">[32]INS!#REF!</definedName>
    <definedName name="AYCARP_6">#REF!</definedName>
    <definedName name="AYCARP_8">#REF!</definedName>
    <definedName name="AYUDANTE">#REF!</definedName>
    <definedName name="Ayudante_2da">#REF!</definedName>
    <definedName name="Ayudante_2da_10">#REF!</definedName>
    <definedName name="Ayudante_2da_11">#REF!</definedName>
    <definedName name="Ayudante_2da_6">#REF!</definedName>
    <definedName name="Ayudante_2da_7">#REF!</definedName>
    <definedName name="Ayudante_2da_8">#REF!</definedName>
    <definedName name="Ayudante_2da_9">#REF!</definedName>
    <definedName name="Ayudante_6">#REF!</definedName>
    <definedName name="Ayudante_Soldador">#REF!</definedName>
    <definedName name="Ayudante_Soldador_10">#REF!</definedName>
    <definedName name="Ayudante_Soldador_11">#REF!</definedName>
    <definedName name="Ayudante_Soldador_6">#REF!</definedName>
    <definedName name="Ayudante_Soldador_7">#REF!</definedName>
    <definedName name="Ayudante_Soldador_8">#REF!</definedName>
    <definedName name="Ayudante_Soldador_9">#REF!</definedName>
    <definedName name="b">[41]ADDENDA!#REF!</definedName>
    <definedName name="b_6">#REF!</definedName>
    <definedName name="b_8">#REF!</definedName>
    <definedName name="Bacheo_Profundo_en_2___Con_Movimiento_de_Tierra">'[26]Análisis grales'!$F$3542</definedName>
    <definedName name="Bacheo_Técnico_en_2___Sin_Movimiento_de_Tierra">'[26]Análisis grales'!$F$4434</definedName>
    <definedName name="BALAUSTRES">#REF!</definedName>
    <definedName name="BALDOSAS_TRANSPARENTE">#REF!</definedName>
    <definedName name="BALDOSAS_TRANSPARENTE_10">#REF!</definedName>
    <definedName name="BALDOSAS_TRANSPARENTE_11">#REF!</definedName>
    <definedName name="BALDOSAS_TRANSPARENTE_6">#REF!</definedName>
    <definedName name="BALDOSAS_TRANSPARENTE_7">#REF!</definedName>
    <definedName name="BALDOSAS_TRANSPARENTE_8">#REF!</definedName>
    <definedName name="BALDOSAS_TRANSPARENTE_9">#REF!</definedName>
    <definedName name="Baldosin30x60">[42]Insumos!$E$90</definedName>
    <definedName name="Baldosines.GraniMármol">[34]Insumos!$E$71</definedName>
    <definedName name="Banco_en_hierro_P__Baterias">[26]Insumos!$G$733</definedName>
    <definedName name="bañera.blanca">#REF!</definedName>
    <definedName name="BAÑERAHFBCA">#REF!</definedName>
    <definedName name="BAÑERAHFCOL">#REF!</definedName>
    <definedName name="BAÑERALIV">#REF!</definedName>
    <definedName name="BAÑOS">#REF!</definedName>
    <definedName name="Bar.Piscina">#REF!</definedName>
    <definedName name="Baranda.hierro">#REF!</definedName>
    <definedName name="Baranda.hierro.simple">#REF!</definedName>
    <definedName name="Baranda_Hierro_galvanizada">[26]Insumos!$G$188</definedName>
    <definedName name="BARANDILLA_3">#N/A</definedName>
    <definedName name="Barra_cuadrada_de_3_4_x20¨">[26]Insumos!$G$413</definedName>
    <definedName name="barra12">[19]analisis!$G$2860</definedName>
    <definedName name="Barras_de_defensa">[26]Insumos!$G$165</definedName>
    <definedName name="Barras_tensoras_6__p_mc">[26]Insumos!$G$473</definedName>
    <definedName name="BARRO">#REF!</definedName>
    <definedName name="bas3e">#REF!</definedName>
    <definedName name="bas3e_6">#REF!</definedName>
    <definedName name="base">#REF!</definedName>
    <definedName name="base.pedestal">#REF!</definedName>
    <definedName name="Base.piso.Mármol">[34]Análisis!$D$471</definedName>
    <definedName name="base.sofa.cama">#REF!</definedName>
    <definedName name="BASE_CONTEN">#REF!</definedName>
    <definedName name="BASE_CONTEN_10">#REF!</definedName>
    <definedName name="BASE_CONTEN_11">#REF!</definedName>
    <definedName name="BASE_CONTEN_6">#REF!</definedName>
    <definedName name="BASE_CONTEN_7">#REF!</definedName>
    <definedName name="BASE_CONTEN_8">#REF!</definedName>
    <definedName name="BASE_CONTEN_9">#REF!</definedName>
    <definedName name="Base_granular_triturada">[26]Insumos!$G$148</definedName>
    <definedName name="Base_granular_triturada__mina_garcia">'[26]Análisis grales'!$F$2421</definedName>
    <definedName name="_xlnm.Database">#REF!</definedName>
    <definedName name="Batas_PVC">[26]Insumos!$G$608</definedName>
    <definedName name="Baterias_Para_inversor_T_105_Trojan">[26]Insumos!$G$732</definedName>
    <definedName name="BBB">#REF!</definedName>
    <definedName name="bbbb">#REF!</definedName>
    <definedName name="be">#REF!</definedName>
    <definedName name="BENEFICIOS">'[30]LISTA DE PRECIO'!$C$18</definedName>
    <definedName name="BIDETBCO">#REF!</definedName>
    <definedName name="BIDETBCOPVC">#REF!</definedName>
    <definedName name="BIDETCOL">#REF!</definedName>
    <definedName name="BISAGRA">#REF!</definedName>
    <definedName name="Bisagra_Puerta_3_1_2x3_1_2">[26]Insumos!$G$326</definedName>
    <definedName name="BLOCK_4">#REF!</definedName>
    <definedName name="BLOCK_4_10">#REF!</definedName>
    <definedName name="BLOCK_4_11">#REF!</definedName>
    <definedName name="BLOCK_4_6">#REF!</definedName>
    <definedName name="BLOCK_4_7">#REF!</definedName>
    <definedName name="BLOCK_4_8">#REF!</definedName>
    <definedName name="BLOCK_4_9">#REF!</definedName>
    <definedName name="BLOCK_6">#REF!</definedName>
    <definedName name="BLOCK_6_10">#REF!</definedName>
    <definedName name="BLOCK_6_11">#REF!</definedName>
    <definedName name="BLOCK_6_6">#REF!</definedName>
    <definedName name="BLOCK_6_7">#REF!</definedName>
    <definedName name="BLOCK_6_8">#REF!</definedName>
    <definedName name="BLOCK_6_9">#REF!</definedName>
    <definedName name="BLOCK_8">#REF!</definedName>
    <definedName name="BLOCK_8_10">#REF!</definedName>
    <definedName name="BLOCK_8_11">#REF!</definedName>
    <definedName name="BLOCK_8_6">#REF!</definedName>
    <definedName name="BLOCK_8_7">#REF!</definedName>
    <definedName name="BLOCK_8_8">#REF!</definedName>
    <definedName name="BLOCK_8_9">#REF!</definedName>
    <definedName name="BLOCK_CALADO">#REF!</definedName>
    <definedName name="BLOCK_CALADO_10">#REF!</definedName>
    <definedName name="BLOCK_CALADO_11">#REF!</definedName>
    <definedName name="BLOCK_CALADO_6">#REF!</definedName>
    <definedName name="BLOCK_CALADO_7">#REF!</definedName>
    <definedName name="BLOCK_CALADO_8">#REF!</definedName>
    <definedName name="BLOCK_CALADO_9">#REF!</definedName>
    <definedName name="BLOCK0.10M">[12]insumo!$D$8</definedName>
    <definedName name="BLOCK0.15M">[12]insumo!$D$9</definedName>
    <definedName name="BLOCK0.20M">[12]insumo!$D$10</definedName>
    <definedName name="BLOCK12">#REF!</definedName>
    <definedName name="block4">[12]insumo!#REF!</definedName>
    <definedName name="BLOCK5">#REF!</definedName>
    <definedName name="BLOCK6">[12]insumo!#REF!</definedName>
    <definedName name="BLOCK640">#REF!</definedName>
    <definedName name="BLOCK6VIO2">#REF!</definedName>
    <definedName name="block8">[12]insumo!#REF!</definedName>
    <definedName name="BLOCK820">#REF!</definedName>
    <definedName name="BLOCK840">#REF!</definedName>
    <definedName name="BLOCK840CLLENAS">#REF!</definedName>
    <definedName name="BLOCK8ESP">#REF!</definedName>
    <definedName name="BLOCKCA">[12]insumo!#REF!</definedName>
    <definedName name="BLOCKCALAD666">#REF!</definedName>
    <definedName name="BLOCKCALAD886">#REF!</definedName>
    <definedName name="BLOCKCALADORN152040">#REF!</definedName>
    <definedName name="Bloque.12.M.A.">#REF!</definedName>
    <definedName name="Bloque.12.SNP.Villas">[34]Análisis!$D$1112</definedName>
    <definedName name="Bloque.4.Barpis">[37]Análisis!#REF!</definedName>
    <definedName name="Bloque.4.MA">#REF!</definedName>
    <definedName name="Bloque.4.SNP.Mezc.Antillana">[37]Análisis!#REF!</definedName>
    <definedName name="Bloque.4.SNP.Villas">[34]Análisis!$D$915</definedName>
    <definedName name="Bloque.4BNP.Mezc.Antillana">[37]Análisis!#REF!</definedName>
    <definedName name="Bloque.6.BNP.Mezc.Antillana">[37]Análisis!#REF!</definedName>
    <definedName name="Bloque.6.BNP.Villas">#REF!</definedName>
    <definedName name="Bloque.6.MA">#REF!</definedName>
    <definedName name="Bloque.6.SNP.Mezc.Antillana">[37]Análisis!#REF!</definedName>
    <definedName name="Bloque.6.SNP.Villas">#REF!</definedName>
    <definedName name="Bloque.8.BNP.Villas">#REF!</definedName>
    <definedName name="Bloque.8.MA">#REF!</definedName>
    <definedName name="Bloque.8.SNP.Villas">#REF!</definedName>
    <definedName name="Bloque.8.SNP.Villas.A0.8">#REF!</definedName>
    <definedName name="Bloque.8SNP.Villas">#REF!</definedName>
    <definedName name="Bloque.Med.Luna.8.MA">[34]Insumos!#REF!</definedName>
    <definedName name="bloque8">#REF!</definedName>
    <definedName name="bloque8_6">#REF!</definedName>
    <definedName name="bloque8_8">#REF!</definedName>
    <definedName name="BLOQUES">#REF!</definedName>
    <definedName name="Bloques.8.BNTN.Mezc.Antillana">[37]Análisis!#REF!</definedName>
    <definedName name="Bloques.8.SNP.Mezc.Antillana">[37]Análisis!#REF!</definedName>
    <definedName name="Bloques.8.SNPT">[34]Análisis!$D$306</definedName>
    <definedName name="bloques.calados">#REF!</definedName>
    <definedName name="BLOQUES_6__SNP_3_8__A_0.40_S_CRUCE_VIOLINADO_2_CARAS">'[26]Análisis grales'!$F$2993</definedName>
    <definedName name="BLOQUES_6__SNP_3_8__A_0.80_S_CRUCE">'[26]Análisis grales'!$F$1161</definedName>
    <definedName name="Bloques_de_6">[29]Insumos!$B$22:$D$22</definedName>
    <definedName name="BLOQUES_DE_6__BNP_A_0.60_C_CRUCE_C.LL">'[26]Análisis grales'!$F$4183</definedName>
    <definedName name="BLOQUES_DE_6__BNP_A_0.80_S_CRUCE_C.LL">'[26]Análisis grales'!$F$1210</definedName>
    <definedName name="Bloques_de_8">[29]Insumos!$B$23:$D$23</definedName>
    <definedName name="Bloques_de_8¨_BNP_a_40cm_C_LL_Sin_Cruce">'[26]Análisis grales'!$F$1196</definedName>
    <definedName name="Bloques_de_hormigon_4x8x16">[26]Insumos!$G$310</definedName>
    <definedName name="Bloques_de_hormigon_6x8x16">[26]Insumos!$G$309</definedName>
    <definedName name="Bloques_de_hormigon_8x8x16">[26]Insumos!$G$308</definedName>
    <definedName name="BLOQUESVID">#REF!</definedName>
    <definedName name="BOMBA">#REF!</definedName>
    <definedName name="Bomba.Arrastre">[34]Insumos!$E$142</definedName>
    <definedName name="BOMBA_ACHIQUE">#REF!</definedName>
    <definedName name="BOMBA_ACHIQUE_10">#REF!</definedName>
    <definedName name="BOMBA_ACHIQUE_11">#REF!</definedName>
    <definedName name="BOMBA_ACHIQUE_6">#REF!</definedName>
    <definedName name="BOMBA_ACHIQUE_7">#REF!</definedName>
    <definedName name="BOMBA_ACHIQUE_8">#REF!</definedName>
    <definedName name="BOMBA_ACHIQUE_9">#REF!</definedName>
    <definedName name="Bomba_ladrona_y_accesorios">[26]Insumos!$G$431</definedName>
    <definedName name="BOMBAS">#REF!</definedName>
    <definedName name="bombeo" hidden="1">'[11]ANALISIS STO DGO'!#REF!</definedName>
    <definedName name="BOMBILLAS_1500W">[43]INSU!$B$42</definedName>
    <definedName name="Bombillos_de_100_watts">[26]Insumos!$G$240</definedName>
    <definedName name="BOMVAC">#REF!</definedName>
    <definedName name="BOQUILLA_FREGADERO_CROMO">#REF!</definedName>
    <definedName name="BOQUILLA_FREGADERO_CROMO_10">#REF!</definedName>
    <definedName name="BOQUILLA_FREGADERO_CROMO_11">#REF!</definedName>
    <definedName name="BOQUILLA_FREGADERO_CROMO_6">#REF!</definedName>
    <definedName name="BOQUILLA_FREGADERO_CROMO_7">#REF!</definedName>
    <definedName name="BOQUILLA_FREGADERO_CROMO_8">#REF!</definedName>
    <definedName name="BOQUILLA_FREGADERO_CROMO_9">#REF!</definedName>
    <definedName name="BOQUILLA_LAVADERO_CROMO">#REF!</definedName>
    <definedName name="BOQUILLA_LAVADERO_CROMO_10">#REF!</definedName>
    <definedName name="BOQUILLA_LAVADERO_CROMO_11">#REF!</definedName>
    <definedName name="BOQUILLA_LAVADERO_CROMO_6">#REF!</definedName>
    <definedName name="BOQUILLA_LAVADERO_CROMO_7">#REF!</definedName>
    <definedName name="BOQUILLA_LAVADERO_CROMO_8">#REF!</definedName>
    <definedName name="BOQUILLA_LAVADERO_CROMO_9">#REF!</definedName>
    <definedName name="BOQUILLAFREG">#REF!</definedName>
    <definedName name="BOQUILLALAV">#REF!</definedName>
    <definedName name="BOQUILLALAV212TAPON">#REF!</definedName>
    <definedName name="BOQUILLALAVCRO">#REF!</definedName>
    <definedName name="BOQUILLALAVPVC">#REF!</definedName>
    <definedName name="Borde.marmol.A">[34]Insumos!#REF!</definedName>
    <definedName name="Bordillo.Granito.Lavado">#REF!</definedName>
    <definedName name="Bordillo_2L_de_6__en_acera_frontal">'[26]Análisis grales'!$F$5095</definedName>
    <definedName name="BORDILLO4">#REF!</definedName>
    <definedName name="BORDILLO6">#REF!</definedName>
    <definedName name="BORDILLO8">#REF!</definedName>
    <definedName name="Borrar_Esc.">[44]Escalera!$J$9:$M$9,[44]Escalera!$J$10:$R$10,[44]Escalera!$AL$14:$AM$14,[44]Escalera!$AL$16:$AM$16,[44]Escalera!$I$16:$M$16,[44]Escalera!$B$19:$AE$32,[44]Escalera!$AN$19:$AQ$32</definedName>
    <definedName name="Borrar_Muros">[44]Muros!$W$15:$Z$15,[44]Muros!$AA$15:$AD$15,[44]Muros!$AF$13,[44]Muros!$K$20:$L$20,[44]Muros!$O$26:$P$26</definedName>
    <definedName name="Borrar_Precio">'[45]Cotz.'!$F$23:$F$800,'[45]Cotz.'!$K$280:$K$800</definedName>
    <definedName name="Borrar_V.C1">[46]qqVgas!$J$9:$M$9,[46]qqVgas!$J$10:$R$10,[46]qqVgas!$AJ$11:$AK$11,[46]qqVgas!$AR$11:$AS$11,[46]qqVgas!$AG$13:$AH$13,[46]qqVgas!$AP$13:$AQ$13,[46]qqVgas!$D$16:$AC$195</definedName>
    <definedName name="Botas_de_PVC">[26]Insumos!$G$611</definedName>
    <definedName name="Botas_de_Seguridad_con_plantilla">[26]Insumos!$G$609</definedName>
    <definedName name="Botas_de_Seguridad_con_punta">[26]Insumos!$G$610</definedName>
    <definedName name="BOTE">#REF!</definedName>
    <definedName name="Bote___5Km_incluye_acarreo_interno___carguio_manual">'[26]Análisis grales'!$F$4366</definedName>
    <definedName name="BOTE_10">#REF!</definedName>
    <definedName name="BOTE_11">#REF!</definedName>
    <definedName name="Bote_5Km_incluye_acarreo_interno___carguio_mecanico">'[26]Análisis grales'!$F$3418</definedName>
    <definedName name="BOTE_6">#REF!</definedName>
    <definedName name="BOTE_7">#REF!</definedName>
    <definedName name="BOTE_8">#REF!</definedName>
    <definedName name="BOTE_9">#REF!</definedName>
    <definedName name="Bote_a_15_km_incluye_carguío_manual__sin_ac._Interno">'[26]Análisis grales'!$F$1066</definedName>
    <definedName name="Bote_a_15Km_incluye_acarreo_interno___carguio_manual">'[26]Análisis grales'!$F$4174</definedName>
    <definedName name="Bote_carpeta_asfáltica_c_camión_D_5km">'[26]Análisis grales'!$F$5309</definedName>
    <definedName name="Bote_de_material_con_camión_D__5_km__incluye_carguío_y_esparcimiento_en_botadero">'[26]Análisis grales'!$F$5333</definedName>
    <definedName name="BOTEEQUIPO">#REF!</definedName>
    <definedName name="Botella_Oxigeno_acetileno">[26]Insumos!$G$546</definedName>
    <definedName name="Botiquin_para_25_personas">[26]Insumos!$G$618</definedName>
    <definedName name="bOTIQUIN01">#REF!</definedName>
    <definedName name="bOTIQUIN02">#REF!</definedName>
    <definedName name="bOTIQUIN03">#REF!</definedName>
    <definedName name="bOTIQUIN04">#REF!</definedName>
    <definedName name="bOTIQUIN05">#REF!</definedName>
    <definedName name="bOTIQUIN06">#REF!</definedName>
    <definedName name="BOTONTIMBRE">#REF!</definedName>
    <definedName name="BOVFOAM">#REF!</definedName>
    <definedName name="boxes">[21]Factura!#REF!</definedName>
    <definedName name="BREAKER15">#REF!</definedName>
    <definedName name="BREAKER2P40">#REF!</definedName>
    <definedName name="BREAKER2P60">#REF!</definedName>
    <definedName name="BREAKERS">#REF!</definedName>
    <definedName name="BREAKERS_10">#REF!</definedName>
    <definedName name="BREAKERS_11">#REF!</definedName>
    <definedName name="BREAKERS_15A">#REF!</definedName>
    <definedName name="BREAKERS_15A_10">#REF!</definedName>
    <definedName name="BREAKERS_15A_11">#REF!</definedName>
    <definedName name="BREAKERS_15A_6">#REF!</definedName>
    <definedName name="BREAKERS_15A_7">#REF!</definedName>
    <definedName name="BREAKERS_15A_8">#REF!</definedName>
    <definedName name="BREAKERS_15A_9">#REF!</definedName>
    <definedName name="BREAKERS_20A">#REF!</definedName>
    <definedName name="BREAKERS_20A_10">#REF!</definedName>
    <definedName name="BREAKERS_20A_11">#REF!</definedName>
    <definedName name="BREAKERS_20A_6">#REF!</definedName>
    <definedName name="BREAKERS_20A_7">#REF!</definedName>
    <definedName name="BREAKERS_20A_8">#REF!</definedName>
    <definedName name="BREAKERS_20A_9">#REF!</definedName>
    <definedName name="BREAKERS_30A">#REF!</definedName>
    <definedName name="BREAKERS_30A_10">#REF!</definedName>
    <definedName name="BREAKERS_30A_11">#REF!</definedName>
    <definedName name="BREAKERS_30A_6">#REF!</definedName>
    <definedName name="BREAKERS_30A_7">#REF!</definedName>
    <definedName name="BREAKERS_30A_8">#REF!</definedName>
    <definedName name="BREAKERS_30A_9">#REF!</definedName>
    <definedName name="BREAKERS_6">#REF!</definedName>
    <definedName name="BREAKERS_7">#REF!</definedName>
    <definedName name="BREAKERS_8">#REF!</definedName>
    <definedName name="BREAKERS_9">#REF!</definedName>
    <definedName name="Bridas_para_caudalimetros_de_12">[26]Insumos!$G$433</definedName>
    <definedName name="Bridas_para_caudalimetros_de_16">[26]Insumos!$G$434</definedName>
    <definedName name="Bridas_para_caudalimetros_de_20">[26]Insumos!$G$435</definedName>
    <definedName name="Bridas_para_caudalimetros_de_3">[26]Insumos!$G$428</definedName>
    <definedName name="Bridas_para_caudalimetros_de_4">[26]Insumos!$G$429</definedName>
    <definedName name="Bridas_para_caudalimetros_de_6">[26]Insumos!$G$430</definedName>
    <definedName name="Bridas_para_caudalimetros_de_8">[26]Insumos!$G$432</definedName>
    <definedName name="Brigada_de_colocacion_de_asfalto__costo_diario">'[26]Análisis grales'!$F$1002</definedName>
    <definedName name="Brigada_Topografica">'[26]Análisis grales'!$F$1025</definedName>
    <definedName name="BRIGADATOPOGRAFICA">[35]M.O.!$C$9</definedName>
    <definedName name="BRIGADATOPOGRAFICA_6">#REF!</definedName>
    <definedName name="Brillado.Marmol">[34]Insumos!$E$134</definedName>
    <definedName name="Brillado_pisos">#REF!</definedName>
    <definedName name="Brocha_de_2">[26]Insumos!$G$152</definedName>
    <definedName name="Brocha_de_3">[26]Insumos!$G$153</definedName>
    <definedName name="Brocha_de_4">[26]Insumos!$G$154</definedName>
    <definedName name="bUENO" hidden="1">'[11]ANALISIS STO DGO'!#REF!</definedName>
    <definedName name="bult" hidden="1">'[11]ANALISIS STO DGO'!#REF!</definedName>
    <definedName name="button_area_1">#REF!</definedName>
    <definedName name="BVNBVNBV">[47]M.O.!#REF!</definedName>
    <definedName name="BVNBVNBV_6">#REF!</definedName>
    <definedName name="bxcv" hidden="1">'[11]ANALISIS STO DGO'!#REF!</definedName>
    <definedName name="Ç">#REF!</definedName>
    <definedName name="C._ADICIONAL">#N/A</definedName>
    <definedName name="C._ADICIONAL_6">NA()</definedName>
    <definedName name="C.Piscina.C1">[37]Análisis!#REF!</definedName>
    <definedName name="C.Piscina.C2">[37]Análisis!#REF!</definedName>
    <definedName name="C.Piscina.C3">[37]Análisis!#REF!</definedName>
    <definedName name="C.Piscina.C4">[37]Análisis!#REF!</definedName>
    <definedName name="C.Piscina.C5">[37]Análisis!#REF!</definedName>
    <definedName name="C.Piscina.Cc">[37]Análisis!#REF!</definedName>
    <definedName name="C.Piscina.Losa">[37]Análisis!#REF!</definedName>
    <definedName name="C.Piscina.V1">[37]Análisis!#REF!</definedName>
    <definedName name="C.Piscina.V2">[37]Análisis!#REF!</definedName>
    <definedName name="C.Piscina.V3">[37]Análisis!#REF!</definedName>
    <definedName name="C.Piscina.V4">[37]Análisis!#REF!</definedName>
    <definedName name="C.Piscina.V5">[37]Análisis!#REF!</definedName>
    <definedName name="C.Piscina.V6">[37]Análisis!#REF!</definedName>
    <definedName name="C.Piscina.ZC1">[37]Análisis!#REF!</definedName>
    <definedName name="C.Piscina.ZC2">[37]Análisis!#REF!</definedName>
    <definedName name="C.Piscina.ZC3">[37]Análisis!#REF!</definedName>
    <definedName name="C.Piscina.ZC4">[37]Análisis!#REF!</definedName>
    <definedName name="C.Piscina.ZC5">[37]Análisis!#REF!</definedName>
    <definedName name="C.Piscina.ZCc">[37]Análisis!#REF!</definedName>
    <definedName name="C.Tennis.C1">[37]Análisis!#REF!</definedName>
    <definedName name="C.Tennis.C2yC5">[37]Análisis!#REF!</definedName>
    <definedName name="C.Tennis.C4">[37]Análisis!#REF!</definedName>
    <definedName name="C.Tennis.V1">[37]Análisis!#REF!</definedName>
    <definedName name="C.Tennis.V10">[37]Análisis!#REF!</definedName>
    <definedName name="C.Tennis.V2">[37]Análisis!#REF!</definedName>
    <definedName name="C.Tennis.V3">[37]Análisis!#REF!</definedName>
    <definedName name="C.Tennis.V4">[37]Análisis!#REF!</definedName>
    <definedName name="C.Tennis.V5">[37]Análisis!#REF!</definedName>
    <definedName name="C.Tennis.V6">[37]Análisis!#REF!</definedName>
    <definedName name="C.Tennis.V7">[37]Análisis!#REF!</definedName>
    <definedName name="C.Tennis.V8">[37]Análisis!#REF!</definedName>
    <definedName name="C.Tennis.V9">[37]Análisis!#REF!</definedName>
    <definedName name="C.Tennis.ZC1">[37]Análisis!#REF!</definedName>
    <definedName name="C.Tennis.Zc2">[37]Análisis!#REF!</definedName>
    <definedName name="C.Tennis.ZC3">[37]Análisis!#REF!</definedName>
    <definedName name="C.Tennis.ZC4">[37]Análisis!#REF!</definedName>
    <definedName name="C.Tennis.ZC5">[37]Análisis!#REF!</definedName>
    <definedName name="C1.1erN.Villa">[34]Análisis!#REF!</definedName>
    <definedName name="C1.2doN.Villas">[34]Análisis!#REF!</definedName>
    <definedName name="C2.1erN.Villa">[34]Análisis!#REF!</definedName>
    <definedName name="C3.2do.N.Villa">[34]Análisis!#REF!</definedName>
    <definedName name="Caareteo.2do.N">#REF!</definedName>
    <definedName name="caballete.tejas.hispaniola">#REF!</definedName>
    <definedName name="caballeteasbecto">[48]precios!#REF!</definedName>
    <definedName name="caballeteasbecto_8">#REF!</definedName>
    <definedName name="caballeteasbeto">[48]precios!#REF!</definedName>
    <definedName name="caballeteasbeto_8">#REF!</definedName>
    <definedName name="CABALLETEBARRO">#REF!</definedName>
    <definedName name="CABALLETEZ29">#REF!</definedName>
    <definedName name="Cabañas.Ejecutivas">'[34]Cabañas Ejecutivas'!$G$109</definedName>
    <definedName name="Cabañas.Presidenciales">'[34]Cabañas Presidenciales '!$G$161</definedName>
    <definedName name="cabañas.simpleI">'[34]Cabañas simple Tipo I'!$G$106</definedName>
    <definedName name="cabañas.simpleII">'[34]Cabañas simple Tipo 2'!$G$106</definedName>
    <definedName name="cabañas.simpleIII">'[34]Cabañas simple Tipo 3'!$G$107</definedName>
    <definedName name="Cabañas.Vice.Presidenciales">'[34]Cabañas Vice Presidenciales'!$G$157</definedName>
    <definedName name="Cable_de_Postensado_3">#N/A</definedName>
    <definedName name="CABTEJAASFINST">#REF!</definedName>
    <definedName name="Cadenero">'[26]Análisis grales'!$F$675</definedName>
    <definedName name="CAJA_2x4_12">#REF!</definedName>
    <definedName name="CAJA_2x4_12_10">#REF!</definedName>
    <definedName name="CAJA_2x4_12_11">#REF!</definedName>
    <definedName name="CAJA_2x4_12_6">#REF!</definedName>
    <definedName name="CAJA_2x4_12_7">#REF!</definedName>
    <definedName name="CAJA_2x4_12_8">#REF!</definedName>
    <definedName name="CAJA_2x4_12_9">#REF!</definedName>
    <definedName name="CAJA_2x4_34">#REF!</definedName>
    <definedName name="CAJA_2x4_34_10">#REF!</definedName>
    <definedName name="CAJA_2x4_34_11">#REF!</definedName>
    <definedName name="CAJA_2x4_34_6">#REF!</definedName>
    <definedName name="CAJA_2x4_34_7">#REF!</definedName>
    <definedName name="CAJA_2x4_34_8">#REF!</definedName>
    <definedName name="CAJA_2x4_34_9">#REF!</definedName>
    <definedName name="Caja_de_herramientas_Full">[26]Insumos!$G$283</definedName>
    <definedName name="CAJA_OCTAGONAL">#REF!</definedName>
    <definedName name="CAJA_OCTAGONAL_10">#REF!</definedName>
    <definedName name="CAJA_OCTAGONAL_11">#REF!</definedName>
    <definedName name="CAJA_OCTAGONAL_6">#REF!</definedName>
    <definedName name="CAJA_OCTAGONAL_7">#REF!</definedName>
    <definedName name="CAJA_OCTAGONAL_8">#REF!</definedName>
    <definedName name="CAJA_OCTAGONAL_9">#REF!</definedName>
    <definedName name="Caja_octagonal_americana">[26]Insumos!$G$702</definedName>
    <definedName name="CAJA2412">#REF!</definedName>
    <definedName name="CAJA2434">#REF!</definedName>
    <definedName name="CAJA4434">#REF!</definedName>
    <definedName name="CAJAOCTA12">#REF!</definedName>
    <definedName name="Cal">#REF!</definedName>
    <definedName name="Cal.Hidratada">[34]Insumos!$E$21</definedName>
    <definedName name="Cal.Hidratada.Perla">#REF!</definedName>
    <definedName name="Cal_10">#REF!</definedName>
    <definedName name="Cal_11">#REF!</definedName>
    <definedName name="Cal_6">#REF!</definedName>
    <definedName name="Cal_7">#REF!</definedName>
    <definedName name="Cal_8">#REF!</definedName>
    <definedName name="Cal_9">#REF!</definedName>
    <definedName name="Cal_no_hidratada">[26]Insumos!$G$289</definedName>
    <definedName name="Cal_tipo_pomier_o_hidratada">[26]Insumos!$G$288</definedName>
    <definedName name="CALADOBARRO66">#REF!</definedName>
    <definedName name="CALADOBARRO88">#REF!</definedName>
    <definedName name="CALELECRI12">#REF!</definedName>
    <definedName name="CALELECRI20">#REF!</definedName>
    <definedName name="CALELECRI30">#REF!</definedName>
    <definedName name="CALELECRI42">#REF!</definedName>
    <definedName name="CALELECRI6">#REF!</definedName>
    <definedName name="CALELECRI60">#REF!</definedName>
    <definedName name="CALELECRI8">#REF!</definedName>
    <definedName name="CALELEIMP20">#REF!</definedName>
    <definedName name="CALELEIMP30">#REF!</definedName>
    <definedName name="CALELEIMP40">#REF!</definedName>
    <definedName name="CALELEIMP80">#REF!</definedName>
    <definedName name="CALICHE">#REF!</definedName>
    <definedName name="CALICHE_10">#REF!</definedName>
    <definedName name="CALICHE_11">#REF!</definedName>
    <definedName name="CALICHE_6">#REF!</definedName>
    <definedName name="CALICHE_7">#REF!</definedName>
    <definedName name="CALICHE_8">#REF!</definedName>
    <definedName name="CALICHE_9">#REF!</definedName>
    <definedName name="CALICHEB">[12]insumo!$D$12</definedName>
    <definedName name="Calles.Acera.ycontenes">'[34]Calles, aceras y contenes'!$G$77</definedName>
    <definedName name="CAMARA_DE_PURGA_1.90x0.60_CON_ALTURA_TOTAL_DE_1.20">'[26]REGISTROS HA VS RValv y Cpurga'!$O$47</definedName>
    <definedName name="CAMARACAL">#REF!</definedName>
    <definedName name="CAMARAROC">#REF!</definedName>
    <definedName name="CAMARATIE">#REF!</definedName>
    <definedName name="Camilla_plegable_en_aluminio">[26]Insumos!$G$619</definedName>
    <definedName name="CAMION_BOTE">#REF!</definedName>
    <definedName name="CAMION_BOTE_10">#REF!</definedName>
    <definedName name="CAMION_BOTE_11">#REF!</definedName>
    <definedName name="CAMION_BOTE_6">#REF!</definedName>
    <definedName name="CAMION_BOTE_7">#REF!</definedName>
    <definedName name="CAMION_BOTE_8">#REF!</definedName>
    <definedName name="CAMION_BOTE_9">#REF!</definedName>
    <definedName name="CAMION_HYUNDAY">[26]Insumos!$G$717</definedName>
    <definedName name="CANDADO">#REF!</definedName>
    <definedName name="Cant_3">"$#REF!.$D$1:$D$65534"</definedName>
    <definedName name="CANT1_3">"$#REF!.$D$1:$D$65534"</definedName>
    <definedName name="cant5">[5]Sheet5!$C:$C</definedName>
    <definedName name="CANT6_3">"$#REF!.$C$1:$C$65534"</definedName>
    <definedName name="canta_3">"$#REF!.$H$1:$H$65534"</definedName>
    <definedName name="CANTIDADPRESUPUESTO_3">"$#REF!.$C$1:$C$65534"</definedName>
    <definedName name="CANTO">#REF!</definedName>
    <definedName name="Canto.Antillano">[37]Análisis!#REF!</definedName>
    <definedName name="Cantos">[49]Análisis!$N$957</definedName>
    <definedName name="Cantos.1erN">#REF!</definedName>
    <definedName name="Cantos.2doN">#REF!</definedName>
    <definedName name="Cantos.3erN">#REF!</definedName>
    <definedName name="Cantos.4toN">#REF!</definedName>
    <definedName name="Cantos.Villas">#REF!</definedName>
    <definedName name="cantp_3">"$#REF!.$J$1:$J$65534"</definedName>
    <definedName name="cantpre_3">"$#REF!.$D$1:$D$65534"</definedName>
    <definedName name="cantt_3">"$#REF!.$L$1:$L$65534"</definedName>
    <definedName name="CAOBA">#REF!</definedName>
    <definedName name="Cap.col.20x30">#REF!</definedName>
    <definedName name="Cap.col.30x40">#REF!</definedName>
    <definedName name="Cap.col.40x40">#REF!</definedName>
    <definedName name="Cap.col.redonda">#REF!</definedName>
    <definedName name="Cap.col.tapaytapa1cara">#REF!</definedName>
    <definedName name="Cap.col.tapaytapa2caras">#REF!</definedName>
    <definedName name="capta_faro">[26]Insumos!$G$163</definedName>
    <definedName name="CAR.SOC">'[50]Cargas Sociales'!$G$23</definedName>
    <definedName name="CARACOL">[35]M.O.!#REF!</definedName>
    <definedName name="CARANTEPECHO">[35]M.O.!#REF!</definedName>
    <definedName name="CARANTEPECHO_6">#REF!</definedName>
    <definedName name="CARANTEPECHO_8">#REF!</definedName>
    <definedName name="CARCOL30">[35]M.O.!#REF!</definedName>
    <definedName name="CARCOL30_6">#REF!</definedName>
    <definedName name="CARCOL30_8">#REF!</definedName>
    <definedName name="CARCOL50">[35]M.O.!#REF!</definedName>
    <definedName name="CARCOL50_6">#REF!</definedName>
    <definedName name="CARCOL50_8">#REF!</definedName>
    <definedName name="CARCOL51">[35]M.O.!#REF!</definedName>
    <definedName name="CARCOLAMARRE">[35]M.O.!#REF!</definedName>
    <definedName name="CARCOLAMARRE_6">#REF!</definedName>
    <definedName name="CARCOLAMARRE_8">#REF!</definedName>
    <definedName name="Careta_para_Soldar">[26]Insumos!$G$612</definedName>
    <definedName name="Careteo">[49]Análisis!$N$890</definedName>
    <definedName name="careteo.3erN">#REF!</definedName>
    <definedName name="careteo.4to.N">#REF!</definedName>
    <definedName name="Careteo.Antillano">[37]Análisis!#REF!</definedName>
    <definedName name="careteo.Villas">#REF!</definedName>
    <definedName name="CARETEO_EN_MUROS__LOSAS__VIGAS_COLUMNAS">'[26]analisis MVSUR'!$G$67</definedName>
    <definedName name="CARGA_SOCIAL">#REF!</definedName>
    <definedName name="CARGA_SOCIAL_10">#REF!</definedName>
    <definedName name="CARGA_SOCIAL_11">#REF!</definedName>
    <definedName name="CARGA_SOCIAL_6">#REF!</definedName>
    <definedName name="CARGA_SOCIAL_7">#REF!</definedName>
    <definedName name="CARGA_SOCIAL_8">#REF!</definedName>
    <definedName name="CARGA_SOCIAL_9">#REF!</definedName>
    <definedName name="Carguio_a_mano_de_camion">'[26]Análisis grales'!$F$874</definedName>
    <definedName name="Carguio_Interno_con_retropala_Para_relleno_Terramex">'[26]Análisis grales'!$F$3764</definedName>
    <definedName name="Carguio_Mat._Con_Minicargador_Bobcat_763G">'[26]Análisis grales'!$F$2594</definedName>
    <definedName name="Carguio_Mat._No_Clasificado_con_Excavadora_320_Cat">'[26]Análisis grales'!$F$900</definedName>
    <definedName name="Carguio_Mat._No_Clasificado_con_pala_950">'[26]Análisis grales'!$F$894</definedName>
    <definedName name="Carguio_Material_de_Demoliciones_y_Roca__con_Excavadora_320_Cat">'[26]Análisis grales'!$F$880</definedName>
    <definedName name="Carguio_y_bote_de_asfalto_acometidas">'[26]Análisis grales'!$F$4467</definedName>
    <definedName name="Carguio_y_bote_material_de_Demoliciones_y_Roca">'[26]Análisis grales'!$F$3778</definedName>
    <definedName name="Carguio_y_bote_material_excavado">'[26]Análisis grales'!$F$2600</definedName>
    <definedName name="CARLOSAPLA">[35]M.O.!#REF!</definedName>
    <definedName name="CARLOSAPLA_6">#REF!</definedName>
    <definedName name="CARLOSAPLA_8">#REF!</definedName>
    <definedName name="CARLOSAVARIASAGUAS">[35]M.O.!#REF!</definedName>
    <definedName name="CARLOSAVARIASAGUAS_6">#REF!</definedName>
    <definedName name="CARLOSAVARIASAGUAS_8">#REF!</definedName>
    <definedName name="CARMURO">[35]M.O.!#REF!</definedName>
    <definedName name="CARMURO_6">#REF!</definedName>
    <definedName name="CARMURO_8">#REF!</definedName>
    <definedName name="Caro.viga.25x50">[42]Insumos!$E$225</definedName>
    <definedName name="Carp.Atc.Vigas.25x50">#REF!</definedName>
    <definedName name="Carp.Col.25x25">[42]Insumos!$E$199</definedName>
    <definedName name="Carp.Col.30x30">[42]Insumos!$E$200</definedName>
    <definedName name="Carp.Col.35x35">[42]Insumos!$E$201</definedName>
    <definedName name="Carp.Col.45x45">[42]Insumos!$E$203</definedName>
    <definedName name="Carp.Col.50x50">[42]Insumos!$E$204</definedName>
    <definedName name="Carp.Col.55x55">[42]Insumos!$E$205</definedName>
    <definedName name="Carp.Col.60x60">[42]Insumos!$E$206</definedName>
    <definedName name="Carp.Col.Ø25cm">[42]Insumos!$E$208</definedName>
    <definedName name="Carp.Col.Ø30">[42]Insumos!$E$209</definedName>
    <definedName name="Carp.Col.Ø35">#REF!</definedName>
    <definedName name="Carp.Col.Ø40">[42]Insumos!$E$211</definedName>
    <definedName name="Carp.Col.Ø45">[42]Insumos!$E$212</definedName>
    <definedName name="Carp.Col.Ø65">#REF!</definedName>
    <definedName name="Carp.Col.Ø90">[42]Insumos!$E$217</definedName>
    <definedName name="Carp.col.tapaytapa">[42]Insumos!$E$198</definedName>
    <definedName name="carp.Col40x40">[42]Insumos!$E$202</definedName>
    <definedName name="Carp.Colm.Redonda.30cm">[34]Insumos!#REF!</definedName>
    <definedName name="Carp.ColØ60">[42]Insumos!$E$213</definedName>
    <definedName name="Carp.ColØ70">[42]Insumos!$E$215</definedName>
    <definedName name="Carp.ColØ80">[42]Insumos!$E$216</definedName>
    <definedName name="Carp.colum.Redon.60cm">[34]Insumos!#REF!</definedName>
    <definedName name="Carp.Column.atc">#REF!</definedName>
    <definedName name="Carp.Dintel">[42]Insumos!$E$235</definedName>
    <definedName name="Carp.Escal.atc">#REF!</definedName>
    <definedName name="Carp.Losa.Aligeradas.atc">[34]Insumos!$E$164</definedName>
    <definedName name="Carp.losa.Horm.Visto">[34]Insumos!$E$162</definedName>
    <definedName name="Carp.Losa.Horz.atc">#REF!</definedName>
    <definedName name="Carp.Losa.Incl.atc">#REF!</definedName>
    <definedName name="Carp.Muros.atc">[34]Insumos!$E$167</definedName>
    <definedName name="Carp.Platea.Zap.atc">[34]Insumos!$E$168</definedName>
    <definedName name="Carp.Viga.20x30">[42]Insumos!$E$218</definedName>
    <definedName name="Carp.Viga.20x40">[42]Insumos!$E$219</definedName>
    <definedName name="Carp.viga.20x50">#REF!</definedName>
    <definedName name="Carp.Viga.25x35">[42]Insumos!$E$222</definedName>
    <definedName name="Carp.Viga.25x40">[42]Insumos!$E$223</definedName>
    <definedName name="CArp.Viga.25x45">#REF!</definedName>
    <definedName name="Carp.viga.25x50">#REF!</definedName>
    <definedName name="CArp.Viga.25x60">[42]Insumos!$E$226</definedName>
    <definedName name="Carp.Viga.25x65">[42]Insumos!$E$227</definedName>
    <definedName name="Carp.Viga.25x70">[42]Insumos!$E$230</definedName>
    <definedName name="Carp.Viga.25x80">[42]Insumos!$E$231</definedName>
    <definedName name="Carp.viga.30x50">#REF!</definedName>
    <definedName name="Carp.Viga.30x60atc">#REF!</definedName>
    <definedName name="Carp.Viga.30x80">[42]Insumos!$E$229</definedName>
    <definedName name="Carp.viga.amarre">#REF!</definedName>
    <definedName name="Carp.Viga.Curva.20x50">[42]Insumos!$E$232</definedName>
    <definedName name="Carp.Vigas.atc">#REF!</definedName>
    <definedName name="Carp.Vigas.Curvas.30x70">[42]Insumos!$E$233</definedName>
    <definedName name="CARP1">[32]INS!#REF!</definedName>
    <definedName name="CARP1_6">#REF!</definedName>
    <definedName name="CARP1_8">#REF!</definedName>
    <definedName name="CARP2">[32]INS!#REF!</definedName>
    <definedName name="CARP2_6">#REF!</definedName>
    <definedName name="CARP2_8">#REF!</definedName>
    <definedName name="CARPDINTEL">[35]M.O.!#REF!</definedName>
    <definedName name="CARPDINTEL_6">#REF!</definedName>
    <definedName name="CARPDINTEL_8">#REF!</definedName>
    <definedName name="Carpin.Colum.redon.40">[34]Insumos!#REF!</definedName>
    <definedName name="Carpint.Columna.Redon.50cm">[34]Insumos!#REF!</definedName>
    <definedName name="Carpintería.vigas.20x32">[34]Insumos!$E$172</definedName>
    <definedName name="Carpintería__Puntales_y_M.O.">'[30]LISTA DE PRECIO'!$C$16</definedName>
    <definedName name="CARPINTERIA_COL_PERIMETRO">#REF!</definedName>
    <definedName name="CARPINTERIA_COL_PERIMETRO_10">#REF!</definedName>
    <definedName name="CARPINTERIA_COL_PERIMETRO_11">#REF!</definedName>
    <definedName name="CARPINTERIA_COL_PERIMETRO_6">#REF!</definedName>
    <definedName name="CARPINTERIA_COL_PERIMETRO_7">#REF!</definedName>
    <definedName name="CARPINTERIA_COL_PERIMETRO_8">#REF!</definedName>
    <definedName name="CARPINTERIA_COL_PERIMETRO_9">#REF!</definedName>
    <definedName name="Carpintería_de_Vigas_15x30">[34]Insumos!$E$170</definedName>
    <definedName name="Carpintería_de_Vigas_15x40">[34]Insumos!$E$171</definedName>
    <definedName name="Carpintería_de_Vigas_20x130">[34]Insumos!$E$177</definedName>
    <definedName name="Carpintería_de_Vigas_20x20">[34]Insumos!$E$173</definedName>
    <definedName name="Carpintería_de_Vigas_20x30">[34]Insumos!$E$175</definedName>
    <definedName name="Carpintería_de_Vigas_20x40">[34]Insumos!$E$174</definedName>
    <definedName name="Carpintería_de_Vigas_20x60">[34]Insumos!$E$176</definedName>
    <definedName name="Carpintería_de_Vigas_40x40">[34]Insumos!$E$178</definedName>
    <definedName name="Carpintería_de_Vigas_40x50">[34]Insumos!$E$179</definedName>
    <definedName name="Carpintería_de_Vigas_40x70">[34]Insumos!$E$180</definedName>
    <definedName name="CARPINTERIA_INSTAL_COL_PERIMETRO">#REF!</definedName>
    <definedName name="CARPINTERIA_INSTAL_COL_PERIMETRO_10">#REF!</definedName>
    <definedName name="CARPINTERIA_INSTAL_COL_PERIMETRO_11">#REF!</definedName>
    <definedName name="CARPINTERIA_INSTAL_COL_PERIMETRO_6">#REF!</definedName>
    <definedName name="CARPINTERIA_INSTAL_COL_PERIMETRO_7">#REF!</definedName>
    <definedName name="CARPINTERIA_INSTAL_COL_PERIMETRO_8">#REF!</definedName>
    <definedName name="CARPINTERIA_INSTAL_COL_PERIMETRO_9">#REF!</definedName>
    <definedName name="CARPVIGA2040">[35]M.O.!#REF!</definedName>
    <definedName name="CARPVIGA2040_6">#REF!</definedName>
    <definedName name="CARPVIGA2040_8">#REF!</definedName>
    <definedName name="CARPVIGA3050">[35]M.O.!#REF!</definedName>
    <definedName name="CARPVIGA3050_6">#REF!</definedName>
    <definedName name="CARPVIGA3050_8">#REF!</definedName>
    <definedName name="CARPVIGA3060">[35]M.O.!#REF!</definedName>
    <definedName name="CARPVIGA3060_6">#REF!</definedName>
    <definedName name="CARPVIGA3060_8">#REF!</definedName>
    <definedName name="CARPVIGA4080">[35]M.O.!#REF!</definedName>
    <definedName name="CARPVIGA4080_6">#REF!</definedName>
    <definedName name="CARPVIGA4080_8">#REF!</definedName>
    <definedName name="CARRAMPA">[35]M.O.!#REF!</definedName>
    <definedName name="CARRAMPA_6">#REF!</definedName>
    <definedName name="CARRAMPA_8">#REF!</definedName>
    <definedName name="CARRETILLA">#REF!</definedName>
    <definedName name="CARRETILLA_10">#REF!</definedName>
    <definedName name="CARRETILLA_11">#REF!</definedName>
    <definedName name="CARRETILLA_6">#REF!</definedName>
    <definedName name="CARRETILLA_7">#REF!</definedName>
    <definedName name="CARRETILLA_8">#REF!</definedName>
    <definedName name="CARRETILLA_9">#REF!</definedName>
    <definedName name="Carretilla_tipo_jeep">[26]Insumos!$G$442</definedName>
    <definedName name="CASABE">[35]M.O.!#REF!</definedName>
    <definedName name="CASABE_8">#REF!</definedName>
    <definedName name="CASBESTO">[35]M.O.!#REF!</definedName>
    <definedName name="CASBESTO_6">#REF!</definedName>
    <definedName name="CASBESTO_8">#REF!</definedName>
    <definedName name="CASCAJO">#REF!</definedName>
    <definedName name="Cascajo_sucio_relleno">[26]Insumos!$G$297</definedName>
    <definedName name="Casco_de_Seguridad">[26]Insumos!$G$603</definedName>
    <definedName name="Caseta.Control">#REF!</definedName>
    <definedName name="caseta.planta.electrica">[34]Resumen!$D$26</definedName>
    <definedName name="Caseta.Playa">#REF!</definedName>
    <definedName name="CASETA_DE_PLANTA_ELECTRICA">'[34]Caseta de planta'!$H$71</definedName>
    <definedName name="CASETA200">#REF!</definedName>
    <definedName name="CASETA200M2">#REF!</definedName>
    <definedName name="CASETA500">#REF!</definedName>
    <definedName name="CASETAM2">#REF!</definedName>
    <definedName name="casino">#REF!</definedName>
    <definedName name="Casino.Col.C">[37]Análisis!#REF!</definedName>
    <definedName name="Casino.Col.C1">[37]Análisis!#REF!</definedName>
    <definedName name="Casino.Col.C2">[37]Análisis!#REF!</definedName>
    <definedName name="Casino.Col.C3">[37]Análisis!#REF!</definedName>
    <definedName name="Casino.Col.C4">[37]Análisis!#REF!</definedName>
    <definedName name="Casino.Col.C5">[37]Análisis!#REF!</definedName>
    <definedName name="Casino.Losa">[37]Análisis!#REF!</definedName>
    <definedName name="Casino.V1">[37]Análisis!#REF!</definedName>
    <definedName name="Casino.V2">[37]Análisis!#REF!</definedName>
    <definedName name="Casino.V3">[37]Análisis!#REF!</definedName>
    <definedName name="Casino.V4">[37]Análisis!#REF!</definedName>
    <definedName name="Casino.V5">[37]Análisis!#REF!</definedName>
    <definedName name="Casino.V6">[37]Análisis!#REF!</definedName>
    <definedName name="Casino.Vp">[37]Análisis!#REF!</definedName>
    <definedName name="Casino.Zap.C2">[37]Análisis!#REF!</definedName>
    <definedName name="Casino.Zap.Z3">[37]Análisis!#REF!</definedName>
    <definedName name="Casino.Zap.Z4">[37]Análisis!#REF!</definedName>
    <definedName name="Casino.Zap.Zc1">[37]Análisis!#REF!</definedName>
    <definedName name="Casting_Bed_3">#N/A</definedName>
    <definedName name="CAT214BFT">[51]EQUIPOS!$I$15</definedName>
    <definedName name="Cat950B">[51]EQUIPOS!$I$14</definedName>
    <definedName name="Caudalimetro_Electromagnetico_Waterflux_3000_v3_de_12">[26]Insumos!$G$420</definedName>
    <definedName name="Caudalimetro_Electromagnetico_Waterflux_3000_v3_de_16">[26]Insumos!$G$421</definedName>
    <definedName name="Caudalimetro_Electromagnetico_Waterflux_3000_v3_de_2">[26]Insumos!$G$415</definedName>
    <definedName name="Caudalimetro_Electromagnetico_Waterflux_3000_v3_de_20">[26]Insumos!$G$422</definedName>
    <definedName name="Caudalimetro_Electromagnetico_Waterflux_3000_v3_de_3">[26]Insumos!$G$416</definedName>
    <definedName name="Caudalimetro_Electromagnetico_Waterflux_3000_v3_de_4">[26]Insumos!$G$417</definedName>
    <definedName name="Caudalimetro_Electromagnetico_Waterflux_3000_v3_de_6">[26]Insumos!$G$418</definedName>
    <definedName name="Caudalimetro_Electromagnetico_Waterflux_3000_v3_de_8">[26]Insumos!$G$419</definedName>
    <definedName name="Caudalimetro_Ultrasonico_Optisonic_6000">[26]Insumos!$G$423</definedName>
    <definedName name="CAVOSC">[12]insumo!#REF!</definedName>
    <definedName name="CB">#REF!</definedName>
    <definedName name="CBLOCK10">[32]INS!#REF!</definedName>
    <definedName name="CBLOCK10_6">#REF!</definedName>
    <definedName name="CBLOCK10_8">#REF!</definedName>
    <definedName name="CC">[21]Personalizar!$G$22:$G$25</definedName>
    <definedName name="CCT">[21]Factura!#REF!</definedName>
    <definedName name="Cebrado_tipo_Sargento">[26]Insumos!$G$582</definedName>
    <definedName name="CEDRO">#REF!</definedName>
    <definedName name="cell">'[52]LISTADO INSUMOS DEL 2000'!$I$29</definedName>
    <definedName name="celltips_area">#REF!</definedName>
    <definedName name="cem">[22]Precio!$F$9</definedName>
    <definedName name="Cem.Bco.Cisne.90Lb">#REF!</definedName>
    <definedName name="Cem.Bco.Rigas.88lb">[34]Insumos!$E$25</definedName>
    <definedName name="Cem.Gris.Portland">#REF!</definedName>
    <definedName name="CEMCPVC14">#REF!</definedName>
    <definedName name="CEMCPVCPINTA">#REF!</definedName>
    <definedName name="CEMENTO">#REF!</definedName>
    <definedName name="Cemento.Granel">[34]Insumos!#REF!</definedName>
    <definedName name="CEMENTO_10">#REF!</definedName>
    <definedName name="CEMENTO_11">#REF!</definedName>
    <definedName name="Cemento_3">#N/A</definedName>
    <definedName name="CEMENTO_6">#REF!</definedName>
    <definedName name="CEMENTO_7">#REF!</definedName>
    <definedName name="CEMENTO_8">#REF!</definedName>
    <definedName name="CEMENTO_9">#REF!</definedName>
    <definedName name="CEMENTO_BLANCO">#REF!</definedName>
    <definedName name="CEMENTO_BLANCO_10">#REF!</definedName>
    <definedName name="CEMENTO_BLANCO_11">#REF!</definedName>
    <definedName name="CEMENTO_BLANCO_6">#REF!</definedName>
    <definedName name="CEMENTO_BLANCO_7">#REF!</definedName>
    <definedName name="CEMENTO_BLANCO_8">#REF!</definedName>
    <definedName name="CEMENTO_BLANCO_9">#REF!</definedName>
    <definedName name="Cemento_Gris">[26]Insumos!$G$284</definedName>
    <definedName name="cemento_obra">'[31]ANALISIS PLANTA'!$F$14</definedName>
    <definedName name="CEMENTO_PVC">#REF!</definedName>
    <definedName name="CEMENTO_PVC_10">#REF!</definedName>
    <definedName name="CEMENTO_PVC_11">#REF!</definedName>
    <definedName name="CEMENTO_PVC_6">#REF!</definedName>
    <definedName name="CEMENTO_PVC_7">#REF!</definedName>
    <definedName name="CEMENTO_PVC_8">#REF!</definedName>
    <definedName name="CEMENTO_PVC_9">#REF!</definedName>
    <definedName name="Cemento_solvente_gl">[26]Insumos!$G$386</definedName>
    <definedName name="Cemento_tangit__1_4_galón">[26]Insumos!$G$63</definedName>
    <definedName name="CEMENTOG">[12]insumo!#REF!</definedName>
    <definedName name="CEMENTOP">[12]insumo!$D$13</definedName>
    <definedName name="CEMENTOPVCCANOPINTA">#REF!</definedName>
    <definedName name="CEMENTOS">#REF!</definedName>
    <definedName name="CEN">#REF!</definedName>
    <definedName name="cenefa.decorativas">#REF!</definedName>
    <definedName name="Ceram.Boston.45x45">#REF!</definedName>
    <definedName name="Ceram.criolla.pared15x15">[34]Insumos!$E$66</definedName>
    <definedName name="Ceram.Etrusco.30x30">[34]Insumos!$E$63</definedName>
    <definedName name="Ceram.Gres.piso">[42]Insumos!$E$78</definedName>
    <definedName name="ceram.imp.pared">#REF!</definedName>
    <definedName name="Ceram.Imperial.45x45">[34]Insumos!$E$60</definedName>
    <definedName name="Ceram.Import.">#REF!</definedName>
    <definedName name="Ceram.Ines.Gris30x30">[34]Insumos!$E$61</definedName>
    <definedName name="Ceram.Nevada.33x33">[34]Insumos!$E$64</definedName>
    <definedName name="Ceram.Ultra.Blanco.33x33">[34]Insumos!$E$62</definedName>
    <definedName name="CERAMICA">#REF!</definedName>
    <definedName name="Cerámica.para.Piso">[42]Insumos!$E$79</definedName>
    <definedName name="CERAMICA_20x20_BLANCA">#REF!</definedName>
    <definedName name="CERAMICA_20x20_BLANCA_10">#REF!</definedName>
    <definedName name="CERAMICA_20x20_BLANCA_11">#REF!</definedName>
    <definedName name="CERAMICA_20x20_BLANCA_6">#REF!</definedName>
    <definedName name="CERAMICA_20x20_BLANCA_7">#REF!</definedName>
    <definedName name="CERAMICA_20x20_BLANCA_8">#REF!</definedName>
    <definedName name="CERAMICA_20x20_BLANCA_9">#REF!</definedName>
    <definedName name="CERAMICA_ANTIDESLIZANTE">#REF!</definedName>
    <definedName name="CERAMICA_ANTIDESLIZANTE_10">#REF!</definedName>
    <definedName name="CERAMICA_ANTIDESLIZANTE_11">#REF!</definedName>
    <definedName name="CERAMICA_ANTIDESLIZANTE_6">#REF!</definedName>
    <definedName name="CERAMICA_ANTIDESLIZANTE_7">#REF!</definedName>
    <definedName name="CERAMICA_ANTIDESLIZANTE_8">#REF!</definedName>
    <definedName name="CERAMICA_ANTIDESLIZANTE_9">#REF!</definedName>
    <definedName name="Ceramica_Blanco_liso_brillo__20_x_20_Esp">[26]Insumos!$G$564</definedName>
    <definedName name="Ceramica_importada">[26]Insumos!$G$31</definedName>
    <definedName name="CERAMICA_PISOS_40x40">#REF!</definedName>
    <definedName name="CERAMICA_PISOS_40x40_10">#REF!</definedName>
    <definedName name="CERAMICA_PISOS_40x40_11">#REF!</definedName>
    <definedName name="CERAMICA_PISOS_40x40_6">#REF!</definedName>
    <definedName name="CERAMICA_PISOS_40x40_7">#REF!</definedName>
    <definedName name="CERAMICA_PISOS_40x40_8">#REF!</definedName>
    <definedName name="CERAMICA_PISOS_40x40_9">#REF!</definedName>
    <definedName name="CERAMICAPAREDP">[12]insumo!$D$16</definedName>
    <definedName name="CERAMICAPAREDS">[12]insumo!$D$17</definedName>
    <definedName name="CERAMICAPISOP">[12]insumo!$D$14</definedName>
    <definedName name="CERAMICAPISOS">[12]insumo!$D$15</definedName>
    <definedName name="ceramicapp">[12]insumo!#REF!</definedName>
    <definedName name="CERAMICAS">#REF!</definedName>
    <definedName name="cerm15x15pared">#REF!</definedName>
    <definedName name="CERRAJERIA">#REF!</definedName>
    <definedName name="CG">#REF!</definedName>
    <definedName name="Chaleco_color_naranja">[26]Insumos!$G$623</definedName>
    <definedName name="Chaleco_Reflectivo">[26]Insumos!$G$622</definedName>
    <definedName name="Chaquetas_en_Algodon">[26]Insumos!$G$614</definedName>
    <definedName name="CHAZO">[43]INSU!$B$104</definedName>
    <definedName name="CHAZO25">#REF!</definedName>
    <definedName name="CHAZO30">#REF!</definedName>
    <definedName name="CHAZO40">#REF!</definedName>
    <definedName name="CHAZOCERAMICA">#REF!</definedName>
    <definedName name="CHAZOLADRILLO">#REF!</definedName>
    <definedName name="CHAZOS">#REF!</definedName>
    <definedName name="CHAZOS_10">#REF!</definedName>
    <definedName name="CHAZOS_11">#REF!</definedName>
    <definedName name="CHAZOS_6">#REF!</definedName>
    <definedName name="CHAZOS_7">#REF!</definedName>
    <definedName name="CHAZOS_8">#REF!</definedName>
    <definedName name="CHAZOS_9">#REF!</definedName>
    <definedName name="CHAZOZOCALO">#REF!</definedName>
    <definedName name="CHEQUE_HORZ_34">#REF!</definedName>
    <definedName name="CHEQUE_HORZ_34_10">#REF!</definedName>
    <definedName name="CHEQUE_HORZ_34_11">#REF!</definedName>
    <definedName name="CHEQUE_HORZ_34_6">#REF!</definedName>
    <definedName name="CHEQUE_HORZ_34_7">#REF!</definedName>
    <definedName name="CHEQUE_HORZ_34_8">#REF!</definedName>
    <definedName name="CHEQUE_HORZ_34_9">#REF!</definedName>
    <definedName name="CHEQUE_VERT_34">#REF!</definedName>
    <definedName name="CHEQUE_VERT_34_10">#REF!</definedName>
    <definedName name="CHEQUE_VERT_34_11">#REF!</definedName>
    <definedName name="CHEQUE_VERT_34_6">#REF!</definedName>
    <definedName name="CHEQUE_VERT_34_7">#REF!</definedName>
    <definedName name="CHEQUE_VERT_34_8">#REF!</definedName>
    <definedName name="CHEQUE_VERT_34_9">#REF!</definedName>
    <definedName name="Cierre_Provisional_en_Zinc_y_Madera">'[26]Análisis grales'!$G$4728</definedName>
    <definedName name="cinta.sheetrock">[53]Insumos!$L$41</definedName>
    <definedName name="CINTAPELIGRO">#REF!</definedName>
    <definedName name="CISTERNA4CAL">#REF!</definedName>
    <definedName name="CISTERNA4ROC">#REF!</definedName>
    <definedName name="CISTERNA8TIE">#REF!</definedName>
    <definedName name="CISTSDIS">#REF!</definedName>
    <definedName name="Clan_de_3_pulg._A_media">[26]Insumos!$G$107</definedName>
    <definedName name="Clan_de_4_pulg.__A_media">[26]Insumos!$G$108</definedName>
    <definedName name="CLAVO">#REF!</definedName>
    <definedName name="Clavo.Acero">#REF!</definedName>
    <definedName name="Clavo.Dulce">#REF!</definedName>
    <definedName name="CLAVO_ACERO">#REF!</definedName>
    <definedName name="CLAVO_ACERO_10">#REF!</definedName>
    <definedName name="CLAVO_ACERO_11">#REF!</definedName>
    <definedName name="CLAVO_ACERO_5">#REF!</definedName>
    <definedName name="CLAVO_ACERO_6">#REF!</definedName>
    <definedName name="CLAVO_ACERO_7">#REF!</definedName>
    <definedName name="CLAVO_ACERO_8">#REF!</definedName>
    <definedName name="CLAVO_ACERO_9">#REF!</definedName>
    <definedName name="CLAVO_CORRIENTE">#REF!</definedName>
    <definedName name="CLAVO_CORRIENTE_10">#REF!</definedName>
    <definedName name="CLAVO_CORRIENTE_11">#REF!</definedName>
    <definedName name="CLAVO_CORRIENTE_5">#REF!</definedName>
    <definedName name="CLAVO_CORRIENTE_6">#REF!</definedName>
    <definedName name="CLAVO_CORRIENTE_7">#REF!</definedName>
    <definedName name="CLAVO_CORRIENTE_8">#REF!</definedName>
    <definedName name="CLAVO_CORRIENTE_9">#REF!</definedName>
    <definedName name="CLAVO_ZINC">#REF!</definedName>
    <definedName name="CLAVO_ZINC_10">#REF!</definedName>
    <definedName name="CLAVO_ZINC_11">#REF!</definedName>
    <definedName name="CLAVO_ZINC_6">#REF!</definedName>
    <definedName name="CLAVO_ZINC_7">#REF!</definedName>
    <definedName name="CLAVO_ZINC_8">#REF!</definedName>
    <definedName name="CLAVO_ZINC_9">#REF!</definedName>
    <definedName name="CLAVOA">#REF!</definedName>
    <definedName name="CLAVOGALV">#REF!</definedName>
    <definedName name="CLAVOGALVCARTON">#REF!</definedName>
    <definedName name="clavos">#REF!</definedName>
    <definedName name="clavos.con.fulminantes">[53]Insumos!$L$36</definedName>
    <definedName name="Clavos__plafond_DE_1_1_4_Blue_Point">[26]Insumos!$G$458</definedName>
    <definedName name="Clavos_3">#N/A</definedName>
    <definedName name="clavos_6">#REF!</definedName>
    <definedName name="clavos_8">#REF!</definedName>
    <definedName name="Clavos_acero_plafond_en_fundas">[26]Insumos!$G$456</definedName>
    <definedName name="Clavos_c_cabeza_2">[26]Insumos!$G$460</definedName>
    <definedName name="Clavos_cabeza_2">[26]Insumos!$G$460</definedName>
    <definedName name="Clavos_Corriente_de_1">[26]Insumos!$G$331</definedName>
    <definedName name="Clavos_Corriente_de_2">[26]Insumos!$G$332</definedName>
    <definedName name="Clavos_de__3___con_cabeza">[26]Insumos!$G$437</definedName>
    <definedName name="Clavos_de_acero">[26]Insumos!$G$333</definedName>
    <definedName name="Clavos_de_zinc">[26]Insumos!$G$340</definedName>
    <definedName name="CLAVOSAC">[12]insumo!#REF!</definedName>
    <definedName name="CLAVOSACERO">[12]insumo!$D$18</definedName>
    <definedName name="CLAVOSCORRIENTES">[12]insumo!$D$19</definedName>
    <definedName name="CLAVOZINC">[54]INS!$D$767</definedName>
    <definedName name="Clear">[34]Insumos!$E$70</definedName>
    <definedName name="Cloro">[34]Insumos!#REF!</definedName>
    <definedName name="Clu.Ejec.Viga.V6T">[37]Análisis!#REF!</definedName>
    <definedName name="Club.de.Playa">#REF!</definedName>
    <definedName name="CLUB.DE.TENNIS">#REF!</definedName>
    <definedName name="Club.Ejec.Col.C">[37]Análisis!#REF!</definedName>
    <definedName name="Club.Ejec.Col.Cc1">[37]Análisis!#REF!</definedName>
    <definedName name="Club.Ejec.Losa.2do.Entrepiso">[37]Análisis!#REF!</definedName>
    <definedName name="Club.Ejec.V10E">[37]Análisis!#REF!</definedName>
    <definedName name="Club.Ejec.V12E">[37]Análisis!#REF!</definedName>
    <definedName name="Club.Ejec.V13E">[37]Análisis!#REF!</definedName>
    <definedName name="Club.Ejec.V1E">[37]Análisis!#REF!</definedName>
    <definedName name="Club.Ejec.V2E">[37]Análisis!#REF!</definedName>
    <definedName name="Club.Ejec.V3E">[37]Análisis!#REF!</definedName>
    <definedName name="Club.Ejec.V3T">[37]Análisis!#REF!</definedName>
    <definedName name="Club.Ejec.V4E">[37]Análisis!#REF!</definedName>
    <definedName name="Club.Ejec.V6E">[37]Análisis!#REF!</definedName>
    <definedName name="Club.Ejec.V7E">[37]Análisis!#REF!</definedName>
    <definedName name="Club.Ejec.V9E">[37]Análisis!#REF!</definedName>
    <definedName name="Club.Ejec.Viga.V10T">[37]Análisis!#REF!</definedName>
    <definedName name="Club.Ejec.Viga.V11T">[37]Análisis!#REF!</definedName>
    <definedName name="Club.Ejec.Viga.V1T">[37]Análisis!#REF!</definedName>
    <definedName name="Club.Ejec.Viga.V2T">[37]Análisis!#REF!</definedName>
    <definedName name="Club.Ejec.Viga.V4T">[37]Análisis!#REF!</definedName>
    <definedName name="Club.Ejec.Viga.V5T">[37]Análisis!#REF!</definedName>
    <definedName name="Club.Ejec.Viga.V7T">[37]Análisis!#REF!</definedName>
    <definedName name="Club.Ejec.Viga.V8T">[37]Análisis!#REF!</definedName>
    <definedName name="Club.Ejec.Viga.V9T">[37]Análisis!#REF!</definedName>
    <definedName name="Club.Ejec.Zc.">[37]Análisis!#REF!</definedName>
    <definedName name="Club.Ejec.Zcc">[37]Análisis!#REF!</definedName>
    <definedName name="Club.Ejec.ZCc1">[37]Análisis!#REF!</definedName>
    <definedName name="CLUB.EJECUTIVO">#REF!</definedName>
    <definedName name="Club.Ejecutivo.Losa.1er.entrepiso">[37]Análisis!#REF!</definedName>
    <definedName name="CLUB.PISCINA">#REF!</definedName>
    <definedName name="Club.pla.Zap.ZC">[37]Análisis!#REF!</definedName>
    <definedName name="Club.play.Col.C1">[37]Análisis!#REF!</definedName>
    <definedName name="Club.playa.Col.C2">[37]Análisis!#REF!</definedName>
    <definedName name="Club.playa.Col.C3">[37]Análisis!#REF!</definedName>
    <definedName name="Club.playa.Viga.VH">[37]Análisis!#REF!</definedName>
    <definedName name="Club.playa.Viga.Vh2">[37]Análisis!#REF!</definedName>
    <definedName name="Club.playa.Zap.ZC3">[37]Análisis!#REF!</definedName>
    <definedName name="ClubPla.zap.Zc1">[37]Análisis!#REF!</definedName>
    <definedName name="Clubplaya.Col.C">[37]Análisis!#REF!</definedName>
    <definedName name="COAND" hidden="1">'[11]ANALISIS STO DGO'!#REF!</definedName>
    <definedName name="Cocina">#REF!</definedName>
    <definedName name="CODIGO">#N/A</definedName>
    <definedName name="CODIGO_6">NA()</definedName>
    <definedName name="Codo_2__x_45___pvc_drenaje">[26]Insumos!$G$181</definedName>
    <definedName name="CODO_ACERO_16x25a70">#REF!</definedName>
    <definedName name="CODO_ACERO_16x25a70_10">#REF!</definedName>
    <definedName name="CODO_ACERO_16x25a70_11">#REF!</definedName>
    <definedName name="CODO_ACERO_16x25a70_6">#REF!</definedName>
    <definedName name="CODO_ACERO_16x25a70_7">#REF!</definedName>
    <definedName name="CODO_ACERO_16x25a70_8">#REF!</definedName>
    <definedName name="CODO_ACERO_16x25a70_9">#REF!</definedName>
    <definedName name="CODO_ACERO_16x25menos">#REF!</definedName>
    <definedName name="CODO_ACERO_16x25menos_10">#REF!</definedName>
    <definedName name="CODO_ACERO_16x25menos_11">#REF!</definedName>
    <definedName name="CODO_ACERO_16x25menos_6">#REF!</definedName>
    <definedName name="CODO_ACERO_16x25menos_7">#REF!</definedName>
    <definedName name="CODO_ACERO_16x25menos_8">#REF!</definedName>
    <definedName name="CODO_ACERO_16x25menos_9">#REF!</definedName>
    <definedName name="CODO_ACERO_16x45">[55]INSU!$D$284</definedName>
    <definedName name="CODO_ACERO_16x45_10">#REF!</definedName>
    <definedName name="CODO_ACERO_16x45_11">#REF!</definedName>
    <definedName name="CODO_ACERO_16x45_6">#REF!</definedName>
    <definedName name="CODO_ACERO_16x45_7">#REF!</definedName>
    <definedName name="CODO_ACERO_16x45_8">#REF!</definedName>
    <definedName name="CODO_ACERO_16x45_9">#REF!</definedName>
    <definedName name="CODO_ACERO_16x70mas">#REF!</definedName>
    <definedName name="CODO_ACERO_16x70mas_10">#REF!</definedName>
    <definedName name="CODO_ACERO_16x70mas_11">#REF!</definedName>
    <definedName name="CODO_ACERO_16x70mas_6">#REF!</definedName>
    <definedName name="CODO_ACERO_16x70mas_7">#REF!</definedName>
    <definedName name="CODO_ACERO_16x70mas_8">#REF!</definedName>
    <definedName name="CODO_ACERO_16x70mas_9">#REF!</definedName>
    <definedName name="CODO_ACERO_16x90">#REF!</definedName>
    <definedName name="CODO_ACERO_16x90_10">#REF!</definedName>
    <definedName name="CODO_ACERO_16x90_11">#REF!</definedName>
    <definedName name="CODO_ACERO_16x90_6">#REF!</definedName>
    <definedName name="CODO_ACERO_16x90_7">#REF!</definedName>
    <definedName name="CODO_ACERO_16x90_8">#REF!</definedName>
    <definedName name="CODO_ACERO_16x90_9">#REF!</definedName>
    <definedName name="CODO_ACERO_20x90">#REF!</definedName>
    <definedName name="CODO_ACERO_20x90_10">#REF!</definedName>
    <definedName name="CODO_ACERO_20x90_11">#REF!</definedName>
    <definedName name="CODO_ACERO_20x90_6">#REF!</definedName>
    <definedName name="CODO_ACERO_20x90_7">#REF!</definedName>
    <definedName name="CODO_ACERO_20x90_8">#REF!</definedName>
    <definedName name="CODO_ACERO_20x90_9">#REF!</definedName>
    <definedName name="CODO_ACERO_3x45">#REF!</definedName>
    <definedName name="CODO_ACERO_3x45_10">#REF!</definedName>
    <definedName name="CODO_ACERO_3x45_11">#REF!</definedName>
    <definedName name="CODO_ACERO_3x45_6">#REF!</definedName>
    <definedName name="CODO_ACERO_3x45_7">#REF!</definedName>
    <definedName name="CODO_ACERO_3x45_8">#REF!</definedName>
    <definedName name="CODO_ACERO_3x45_9">#REF!</definedName>
    <definedName name="CODO_ACERO_3x90">#REF!</definedName>
    <definedName name="CODO_ACERO_3x90_10">#REF!</definedName>
    <definedName name="CODO_ACERO_3x90_11">#REF!</definedName>
    <definedName name="CODO_ACERO_3x90_6">#REF!</definedName>
    <definedName name="CODO_ACERO_3x90_7">#REF!</definedName>
    <definedName name="CODO_ACERO_3x90_8">#REF!</definedName>
    <definedName name="CODO_ACERO_3x90_9">#REF!</definedName>
    <definedName name="CODO_ACERO_4X45">#REF!</definedName>
    <definedName name="CODO_ACERO_4X45_10">#REF!</definedName>
    <definedName name="CODO_ACERO_4X45_11">#REF!</definedName>
    <definedName name="CODO_ACERO_4X45_6">#REF!</definedName>
    <definedName name="CODO_ACERO_4X45_7">#REF!</definedName>
    <definedName name="CODO_ACERO_4X45_8">#REF!</definedName>
    <definedName name="CODO_ACERO_4X45_9">#REF!</definedName>
    <definedName name="CODO_ACERO_4X90">#REF!</definedName>
    <definedName name="CODO_ACERO_4X90_10">#REF!</definedName>
    <definedName name="CODO_ACERO_4X90_11">#REF!</definedName>
    <definedName name="CODO_ACERO_4X90_6">#REF!</definedName>
    <definedName name="CODO_ACERO_4X90_7">#REF!</definedName>
    <definedName name="CODO_ACERO_4X90_8">#REF!</definedName>
    <definedName name="CODO_ACERO_4X90_9">#REF!</definedName>
    <definedName name="CODO_ACERO_6x25a70">[55]INSU!$D$298</definedName>
    <definedName name="CODO_ACERO_6x25a70_10">#REF!</definedName>
    <definedName name="CODO_ACERO_6x25a70_11">#REF!</definedName>
    <definedName name="CODO_ACERO_6x25a70_6">#REF!</definedName>
    <definedName name="CODO_ACERO_6x25a70_7">#REF!</definedName>
    <definedName name="CODO_ACERO_6x25a70_8">#REF!</definedName>
    <definedName name="CODO_ACERO_6x25a70_9">#REF!</definedName>
    <definedName name="CODO_ACERO_6x25menos">#REF!</definedName>
    <definedName name="CODO_ACERO_6x25menos_10">#REF!</definedName>
    <definedName name="CODO_ACERO_6x25menos_11">#REF!</definedName>
    <definedName name="CODO_ACERO_6x25menos_6">#REF!</definedName>
    <definedName name="CODO_ACERO_6x25menos_7">#REF!</definedName>
    <definedName name="CODO_ACERO_6x25menos_8">#REF!</definedName>
    <definedName name="CODO_ACERO_6x25menos_9">#REF!</definedName>
    <definedName name="CODO_ACERO_6x70mas">#REF!</definedName>
    <definedName name="CODO_ACERO_6x70mas_10">#REF!</definedName>
    <definedName name="CODO_ACERO_6x70mas_11">#REF!</definedName>
    <definedName name="CODO_ACERO_6x70mas_6">#REF!</definedName>
    <definedName name="CODO_ACERO_6x70mas_7">#REF!</definedName>
    <definedName name="CODO_ACERO_6x70mas_8">#REF!</definedName>
    <definedName name="CODO_ACERO_6x70mas_9">#REF!</definedName>
    <definedName name="CODO_ACERO_8x25a70">#REF!</definedName>
    <definedName name="CODO_ACERO_8x25a70_10">#REF!</definedName>
    <definedName name="CODO_ACERO_8x25a70_11">#REF!</definedName>
    <definedName name="CODO_ACERO_8x25a70_6">#REF!</definedName>
    <definedName name="CODO_ACERO_8x25a70_7">#REF!</definedName>
    <definedName name="CODO_ACERO_8x25a70_8">#REF!</definedName>
    <definedName name="CODO_ACERO_8x25a70_9">#REF!</definedName>
    <definedName name="CODO_ACERO_8x25menos">#REF!</definedName>
    <definedName name="CODO_ACERO_8x25menos_10">#REF!</definedName>
    <definedName name="CODO_ACERO_8x25menos_11">#REF!</definedName>
    <definedName name="CODO_ACERO_8x25menos_6">#REF!</definedName>
    <definedName name="CODO_ACERO_8x25menos_7">#REF!</definedName>
    <definedName name="CODO_ACERO_8x25menos_8">#REF!</definedName>
    <definedName name="CODO_ACERO_8x25menos_9">#REF!</definedName>
    <definedName name="CODO_ACERO_8x45">#REF!</definedName>
    <definedName name="CODO_ACERO_8x45_10">#REF!</definedName>
    <definedName name="CODO_ACERO_8x45_11">#REF!</definedName>
    <definedName name="CODO_ACERO_8x45_6">#REF!</definedName>
    <definedName name="CODO_ACERO_8x45_7">#REF!</definedName>
    <definedName name="CODO_ACERO_8x45_8">#REF!</definedName>
    <definedName name="CODO_ACERO_8x45_9">#REF!</definedName>
    <definedName name="CODO_ACERO_8x70mas">#REF!</definedName>
    <definedName name="CODO_ACERO_8x70mas_10">#REF!</definedName>
    <definedName name="CODO_ACERO_8x70mas_11">#REF!</definedName>
    <definedName name="CODO_ACERO_8x70mas_6">#REF!</definedName>
    <definedName name="CODO_ACERO_8x70mas_7">#REF!</definedName>
    <definedName name="CODO_ACERO_8x70mas_8">#REF!</definedName>
    <definedName name="CODO_ACERO_8x70mas_9">#REF!</definedName>
    <definedName name="CODO_ACERO_8x90">#REF!</definedName>
    <definedName name="CODO_ACERO_8x90_10">#REF!</definedName>
    <definedName name="CODO_ACERO_8x90_11">#REF!</definedName>
    <definedName name="CODO_ACERO_8x90_6">#REF!</definedName>
    <definedName name="CODO_ACERO_8x90_7">#REF!</definedName>
    <definedName name="CODO_ACERO_8x90_8">#REF!</definedName>
    <definedName name="CODO_ACERO_8x90_9">#REF!</definedName>
    <definedName name="CODO_CPVC_12x90">#REF!</definedName>
    <definedName name="CODO_CPVC_12x90_10">#REF!</definedName>
    <definedName name="CODO_CPVC_12x90_11">#REF!</definedName>
    <definedName name="CODO_CPVC_12x90_6">#REF!</definedName>
    <definedName name="CODO_CPVC_12x90_7">#REF!</definedName>
    <definedName name="CODO_CPVC_12x90_8">#REF!</definedName>
    <definedName name="CODO_CPVC_12x90_9">#REF!</definedName>
    <definedName name="CODO_DE_1">[26]Insumos!$G$728</definedName>
    <definedName name="Codo_de_4___Drenaje">[26]Insumos!$G$54</definedName>
    <definedName name="CODO_DE_ACERO_DE_18">[26]Insumos!$G$182</definedName>
    <definedName name="Codo_de_media___PVC">[26]Insumos!$G$112</definedName>
    <definedName name="CODO_ELEC_1">#REF!</definedName>
    <definedName name="CODO_ELEC_1_10">#REF!</definedName>
    <definedName name="CODO_ELEC_1_11">#REF!</definedName>
    <definedName name="CODO_ELEC_1_6">#REF!</definedName>
    <definedName name="CODO_ELEC_1_7">#REF!</definedName>
    <definedName name="CODO_ELEC_1_8">#REF!</definedName>
    <definedName name="CODO_ELEC_1_9">#REF!</definedName>
    <definedName name="CODO_ELEC_12">#REF!</definedName>
    <definedName name="CODO_ELEC_12_10">#REF!</definedName>
    <definedName name="CODO_ELEC_12_11">#REF!</definedName>
    <definedName name="CODO_ELEC_12_6">#REF!</definedName>
    <definedName name="CODO_ELEC_12_7">#REF!</definedName>
    <definedName name="CODO_ELEC_12_8">#REF!</definedName>
    <definedName name="CODO_ELEC_12_9">#REF!</definedName>
    <definedName name="CODO_ELEC_1y12">#REF!</definedName>
    <definedName name="CODO_ELEC_1y12_10">#REF!</definedName>
    <definedName name="CODO_ELEC_1y12_11">#REF!</definedName>
    <definedName name="CODO_ELEC_1y12_6">#REF!</definedName>
    <definedName name="CODO_ELEC_1y12_7">#REF!</definedName>
    <definedName name="CODO_ELEC_1y12_8">#REF!</definedName>
    <definedName name="CODO_ELEC_1y12_9">#REF!</definedName>
    <definedName name="CODO_ELEC_2">#REF!</definedName>
    <definedName name="CODO_ELEC_2_10">#REF!</definedName>
    <definedName name="CODO_ELEC_2_11">#REF!</definedName>
    <definedName name="CODO_ELEC_2_6">#REF!</definedName>
    <definedName name="CODO_ELEC_2_7">#REF!</definedName>
    <definedName name="CODO_ELEC_2_8">#REF!</definedName>
    <definedName name="CODO_ELEC_2_9">#REF!</definedName>
    <definedName name="CODO_ELEC_34">#REF!</definedName>
    <definedName name="CODO_ELEC_34_10">#REF!</definedName>
    <definedName name="CODO_ELEC_34_11">#REF!</definedName>
    <definedName name="CODO_ELEC_34_6">#REF!</definedName>
    <definedName name="CODO_ELEC_34_7">#REF!</definedName>
    <definedName name="CODO_ELEC_34_8">#REF!</definedName>
    <definedName name="CODO_ELEC_34_9">#REF!</definedName>
    <definedName name="CODO_HG_1_12_x90">#REF!</definedName>
    <definedName name="CODO_HG_1_12_x90_10">#REF!</definedName>
    <definedName name="CODO_HG_1_12_x90_11">#REF!</definedName>
    <definedName name="CODO_HG_1_12_x90_6">#REF!</definedName>
    <definedName name="CODO_HG_1_12_x90_7">#REF!</definedName>
    <definedName name="CODO_HG_1_12_x90_8">#REF!</definedName>
    <definedName name="CODO_HG_1_12_x90_9">#REF!</definedName>
    <definedName name="CODO_HG_12x90">#REF!</definedName>
    <definedName name="CODO_HG_12x90_10">#REF!</definedName>
    <definedName name="CODO_HG_12x90_11">#REF!</definedName>
    <definedName name="CODO_HG_12x90_6">#REF!</definedName>
    <definedName name="CODO_HG_12x90_7">#REF!</definedName>
    <definedName name="CODO_HG_12x90_8">#REF!</definedName>
    <definedName name="CODO_HG_12x90_9">#REF!</definedName>
    <definedName name="CODO_HG_1x90">#REF!</definedName>
    <definedName name="CODO_HG_1x90_10">#REF!</definedName>
    <definedName name="CODO_HG_1x90_11">#REF!</definedName>
    <definedName name="CODO_HG_1x90_6">#REF!</definedName>
    <definedName name="CODO_HG_1x90_7">#REF!</definedName>
    <definedName name="CODO_HG_1x90_8">#REF!</definedName>
    <definedName name="CODO_HG_1x90_9">#REF!</definedName>
    <definedName name="CODO_HG_1y12x90">#REF!</definedName>
    <definedName name="CODO_HG_1y12x90_10">#REF!</definedName>
    <definedName name="CODO_HG_1y12x90_11">#REF!</definedName>
    <definedName name="CODO_HG_1y12x90_6">#REF!</definedName>
    <definedName name="CODO_HG_1y12x90_7">#REF!</definedName>
    <definedName name="CODO_HG_1y12x90_8">#REF!</definedName>
    <definedName name="CODO_HG_1y12x90_9">#REF!</definedName>
    <definedName name="CODO_HG_2x90">#REF!</definedName>
    <definedName name="CODO_HG_2x90_10">#REF!</definedName>
    <definedName name="CODO_HG_2x90_11">#REF!</definedName>
    <definedName name="CODO_HG_2x90_6">#REF!</definedName>
    <definedName name="CODO_HG_2x90_7">#REF!</definedName>
    <definedName name="CODO_HG_2x90_8">#REF!</definedName>
    <definedName name="CODO_HG_2x90_9">#REF!</definedName>
    <definedName name="CODO_HG_34x90">#REF!</definedName>
    <definedName name="CODO_HG_34x90_10">#REF!</definedName>
    <definedName name="CODO_HG_34x90_11">#REF!</definedName>
    <definedName name="CODO_HG_34x90_6">#REF!</definedName>
    <definedName name="CODO_HG_34x90_7">#REF!</definedName>
    <definedName name="CODO_HG_34x90_8">#REF!</definedName>
    <definedName name="CODO_HG_34x90_9">#REF!</definedName>
    <definedName name="CODO_PVC_DRE_2x45">#REF!</definedName>
    <definedName name="CODO_PVC_DRE_2x45_10">#REF!</definedName>
    <definedName name="CODO_PVC_DRE_2x45_11">#REF!</definedName>
    <definedName name="CODO_PVC_DRE_2x45_6">#REF!</definedName>
    <definedName name="CODO_PVC_DRE_2x45_7">#REF!</definedName>
    <definedName name="CODO_PVC_DRE_2x45_8">#REF!</definedName>
    <definedName name="CODO_PVC_DRE_2x45_9">#REF!</definedName>
    <definedName name="CODO_PVC_DRE_2x90">#REF!</definedName>
    <definedName name="CODO_PVC_DRE_2x90_10">#REF!</definedName>
    <definedName name="CODO_PVC_DRE_2x90_11">#REF!</definedName>
    <definedName name="CODO_PVC_DRE_2x90_6">#REF!</definedName>
    <definedName name="CODO_PVC_DRE_2x90_7">#REF!</definedName>
    <definedName name="CODO_PVC_DRE_2x90_8">#REF!</definedName>
    <definedName name="CODO_PVC_DRE_2x90_9">#REF!</definedName>
    <definedName name="CODO_PVC_DRE_3x45">#REF!</definedName>
    <definedName name="CODO_PVC_DRE_3x45_10">#REF!</definedName>
    <definedName name="CODO_PVC_DRE_3x45_11">#REF!</definedName>
    <definedName name="CODO_PVC_DRE_3x45_6">#REF!</definedName>
    <definedName name="CODO_PVC_DRE_3x45_7">#REF!</definedName>
    <definedName name="CODO_PVC_DRE_3x45_8">#REF!</definedName>
    <definedName name="CODO_PVC_DRE_3x45_9">#REF!</definedName>
    <definedName name="CODO_PVC_DRE_3x90">#REF!</definedName>
    <definedName name="CODO_PVC_DRE_3x90_10">#REF!</definedName>
    <definedName name="CODO_PVC_DRE_3x90_11">#REF!</definedName>
    <definedName name="CODO_PVC_DRE_3x90_6">#REF!</definedName>
    <definedName name="CODO_PVC_DRE_3x90_7">#REF!</definedName>
    <definedName name="CODO_PVC_DRE_3x90_8">#REF!</definedName>
    <definedName name="CODO_PVC_DRE_3x90_9">#REF!</definedName>
    <definedName name="CODO_PVC_DRE_4x45">#REF!</definedName>
    <definedName name="CODO_PVC_DRE_4x45_10">#REF!</definedName>
    <definedName name="CODO_PVC_DRE_4x45_11">#REF!</definedName>
    <definedName name="CODO_PVC_DRE_4x45_6">#REF!</definedName>
    <definedName name="CODO_PVC_DRE_4x45_7">#REF!</definedName>
    <definedName name="CODO_PVC_DRE_4x45_8">#REF!</definedName>
    <definedName name="CODO_PVC_DRE_4x45_9">#REF!</definedName>
    <definedName name="CODO_PVC_DRE_4x90">#REF!</definedName>
    <definedName name="CODO_PVC_DRE_4x90_10">#REF!</definedName>
    <definedName name="CODO_PVC_DRE_4x90_11">#REF!</definedName>
    <definedName name="CODO_PVC_DRE_4x90_6">#REF!</definedName>
    <definedName name="CODO_PVC_DRE_4x90_7">#REF!</definedName>
    <definedName name="CODO_PVC_DRE_4x90_8">#REF!</definedName>
    <definedName name="CODO_PVC_DRE_4x90_9">#REF!</definedName>
    <definedName name="CODO_PVC_PRES_12x90">#REF!</definedName>
    <definedName name="CODO_PVC_PRES_12x90_10">#REF!</definedName>
    <definedName name="CODO_PVC_PRES_12x90_11">#REF!</definedName>
    <definedName name="CODO_PVC_PRES_12x90_6">#REF!</definedName>
    <definedName name="CODO_PVC_PRES_12x90_7">#REF!</definedName>
    <definedName name="CODO_PVC_PRES_12x90_8">#REF!</definedName>
    <definedName name="CODO_PVC_PRES_12x90_9">#REF!</definedName>
    <definedName name="CODO_PVC_PRES_1x90">#REF!</definedName>
    <definedName name="CODO_PVC_PRES_1x90_10">#REF!</definedName>
    <definedName name="CODO_PVC_PRES_1x90_11">#REF!</definedName>
    <definedName name="CODO_PVC_PRES_1x90_6">#REF!</definedName>
    <definedName name="CODO_PVC_PRES_1x90_7">#REF!</definedName>
    <definedName name="CODO_PVC_PRES_1x90_8">#REF!</definedName>
    <definedName name="CODO_PVC_PRES_1x90_9">#REF!</definedName>
    <definedName name="Codo_Q_3__x_90__PVC____Drenaje">[26]Insumos!$G$380</definedName>
    <definedName name="CODO1">#REF!</definedName>
    <definedName name="CODO112">#REF!</definedName>
    <definedName name="CODO12">#REF!</definedName>
    <definedName name="CODO2E">#REF!</definedName>
    <definedName name="CODO34">#REF!</definedName>
    <definedName name="CODO3E">#REF!</definedName>
    <definedName name="CODO4E">#REF!</definedName>
    <definedName name="CODOCPVC12X90">#REF!</definedName>
    <definedName name="CODOCPVC34X90">#REF!</definedName>
    <definedName name="CODOHG112X90">#REF!</definedName>
    <definedName name="CODOHG125X90">#REF!</definedName>
    <definedName name="CODOHG12X90">#REF!</definedName>
    <definedName name="CODOHG1X90">#REF!</definedName>
    <definedName name="CODOHG212X90">#REF!</definedName>
    <definedName name="CODOHG2X90">#REF!</definedName>
    <definedName name="CODOHG34X90">#REF!</definedName>
    <definedName name="CODOHG3X90">#REF!</definedName>
    <definedName name="CODOHG4X90">#REF!</definedName>
    <definedName name="CODONHG112X90">#REF!</definedName>
    <definedName name="CODONHG125X90">#REF!</definedName>
    <definedName name="CODONHG12X90">#REF!</definedName>
    <definedName name="CODONHG1X90">#REF!</definedName>
    <definedName name="CODONHG212X90">#REF!</definedName>
    <definedName name="CODONHG2X90">#REF!</definedName>
    <definedName name="CODONHG34X90">#REF!</definedName>
    <definedName name="CODONHG3X90">#REF!</definedName>
    <definedName name="CODONHG4X90">#REF!</definedName>
    <definedName name="CODOPVCDREN2X45">#REF!</definedName>
    <definedName name="CODOPVCDREN2X90">#REF!</definedName>
    <definedName name="CODOPVCDREN3X45">#REF!</definedName>
    <definedName name="CODOPVCDREN3X90">#REF!</definedName>
    <definedName name="CODOPVCDREN4X45">#REF!</definedName>
    <definedName name="CODOPVCDREN4X90">#REF!</definedName>
    <definedName name="CODOPVCDREN6X45">#REF!</definedName>
    <definedName name="CODOPVCDREN6X90">#REF!</definedName>
    <definedName name="CODOPVCPRES112X90">#REF!</definedName>
    <definedName name="CODOPVCPRES12X90">#REF!</definedName>
    <definedName name="CODOPVCPRES1X90">#REF!</definedName>
    <definedName name="CODOPVCPRES2X90">#REF!</definedName>
    <definedName name="CODOPVCPRES34X90">#REF!</definedName>
    <definedName name="CODOPVCPRES3X90">#REF!</definedName>
    <definedName name="CODOPVCPRES4X90">#REF!</definedName>
    <definedName name="CODOPVCPRES6X90">#REF!</definedName>
    <definedName name="Col.1erN">#REF!</definedName>
    <definedName name="Col.20.20.2nivel">[56]Análisis!$D$261</definedName>
    <definedName name="Col.20X20">#REF!</definedName>
    <definedName name="col.20x20.area.noble">#REF!</definedName>
    <definedName name="col.20x20.plastbau">#REF!</definedName>
    <definedName name="col.25cm.diam.">[57]Análisis!$D$324</definedName>
    <definedName name="col.30x30.lobby">#REF!</definedName>
    <definedName name="col.50cm">[57]Análisis!$D$345</definedName>
    <definedName name="Col.Ama.2do.N.Mod.II">#REF!</definedName>
    <definedName name="Col.Ama.3erN.Mod.II">#REF!</definedName>
    <definedName name="Col.amarre.20x20.2doN">#REF!</definedName>
    <definedName name="Col.amarre.3erN">#REF!</definedName>
    <definedName name="Col.C1.1erN.Mod.I">#REF!</definedName>
    <definedName name="Col.C1.1erN.Mod.II">#REF!</definedName>
    <definedName name="Col.C1.25x25.1erN">#REF!</definedName>
    <definedName name="Col.C1.25x25.2doN">#REF!</definedName>
    <definedName name="Col.C1.25x25.3erN">#REF!</definedName>
    <definedName name="Col.C1.2do.N.Mod.II">#REF!</definedName>
    <definedName name="Col.C1.3erN.Mod.I">#REF!</definedName>
    <definedName name="Col.C1.3erN.Mod.II">#REF!</definedName>
    <definedName name="Col.C1.4toN.Mod.I">#REF!</definedName>
    <definedName name="Col.C1.4toN.Mod.II">#REF!</definedName>
    <definedName name="Col.C11.edif.Oficinas">[34]Análisis!$D$775</definedName>
    <definedName name="Col.C12do.N.Mod.I">#REF!</definedName>
    <definedName name="Col.C2.1erN.Mod.I">#REF!</definedName>
    <definedName name="Col.C2.1erN.mod.II">#REF!</definedName>
    <definedName name="Col.C2.2do.N.Mod.I">#REF!</definedName>
    <definedName name="Col.C2.2doN.Mod.II">#REF!</definedName>
    <definedName name="Col.C2.3erN.Mod.II">#REF!</definedName>
    <definedName name="Col.C2.4toN.Mod.II">#REF!</definedName>
    <definedName name="Col.C2y3.3erN.Mod.I">#REF!</definedName>
    <definedName name="Col.C2y3.4toN.Mod.I">#REF!</definedName>
    <definedName name="Col.C3.1erN.Mod.II">#REF!</definedName>
    <definedName name="Col.C31erN.Mod.I">#REF!</definedName>
    <definedName name="Col.C4.1erN.Mod.II">#REF!</definedName>
    <definedName name="Col.C4.1erN.ModI">#REF!</definedName>
    <definedName name="Col.C4.1erN.Villas">[34]Análisis!#REF!</definedName>
    <definedName name="Col.C4.2doN.Mod.I">#REF!</definedName>
    <definedName name="Col.C4.2doN.Mod.II">#REF!</definedName>
    <definedName name="Col.C4.2doN.Villas">#REF!</definedName>
    <definedName name="Col.C4.3erN.Mod.I">#REF!</definedName>
    <definedName name="Col.C4.3erN.Mod.II">#REF!</definedName>
    <definedName name="Col.C4.4toN.Mod.I">#REF!</definedName>
    <definedName name="Col.C4.4toN.Mod.II">#REF!</definedName>
    <definedName name="Col.C5.triangular">[34]Análisis!$D$765</definedName>
    <definedName name="Col.Camarre.4toN.Mod.II">#REF!</definedName>
    <definedName name="col.GFRC.red.25">[57]Insumos!$C$65</definedName>
    <definedName name="col.red.30cm">#REF!</definedName>
    <definedName name="Col.Redon.30cm.BNP.Administración">[34]Análisis!#REF!</definedName>
    <definedName name="Col.Redon.30cmSNP.Administración">[34]Análisis!#REF!</definedName>
    <definedName name="cola_de_pez">[26]Insumos!$G$166</definedName>
    <definedName name="COLA_EXT_LAVAMANOS_PVC_1_14x8">#REF!</definedName>
    <definedName name="COLA_EXT_LAVAMANOS_PVC_1_14x8_10">#REF!</definedName>
    <definedName name="COLA_EXT_LAVAMANOS_PVC_1_14x8_11">#REF!</definedName>
    <definedName name="COLA_EXT_LAVAMANOS_PVC_1_14x8_6">#REF!</definedName>
    <definedName name="COLA_EXT_LAVAMANOS_PVC_1_14x8_7">#REF!</definedName>
    <definedName name="COLA_EXT_LAVAMANOS_PVC_1_14x8_8">#REF!</definedName>
    <definedName name="COLA_EXT_LAVAMANOS_PVC_1_14x8_9">#REF!</definedName>
    <definedName name="COLAEXTLAV">#REF!</definedName>
    <definedName name="Colc.Bloque.10cm">[34]Insumos!$E$84</definedName>
    <definedName name="Colc.Hormigón.Grua">[34]Análisis!$D$49</definedName>
    <definedName name="colc.marmolpared">#REF!</definedName>
    <definedName name="COLC1">#REF!</definedName>
    <definedName name="COLC1_6">#REF!</definedName>
    <definedName name="COLC2">#REF!</definedName>
    <definedName name="COLC2_6">#REF!</definedName>
    <definedName name="COLC3CIR">#REF!</definedName>
    <definedName name="COLC3CIR_6">#REF!</definedName>
    <definedName name="COLC4">#REF!</definedName>
    <definedName name="COLC4_6">#REF!</definedName>
    <definedName name="Coloc.Bloq.8.BNPT">#REF!</definedName>
    <definedName name="Coloc.Bloque.12">#REF!</definedName>
    <definedName name="Coloc.ceramica.pared">#REF!</definedName>
    <definedName name="Coloc.Ceramica.Pisos">'[58]Costos Mano de Obra'!$O$46</definedName>
    <definedName name="Coloc.Hormigón">#REF!</definedName>
    <definedName name="Coloc.piso">#REF!</definedName>
    <definedName name="Coloc.Quary.Tile">#REF!</definedName>
    <definedName name="Coloc.Zocalo">#REF!</definedName>
    <definedName name="Coloc.Zócalo">#REF!</definedName>
    <definedName name="COLOC_BLOCK4">#REF!</definedName>
    <definedName name="COLOC_BLOCK4_10">#REF!</definedName>
    <definedName name="COLOC_BLOCK4_11">#REF!</definedName>
    <definedName name="COLOC_BLOCK4_6">#REF!</definedName>
    <definedName name="COLOC_BLOCK4_7">#REF!</definedName>
    <definedName name="COLOC_BLOCK4_8">#REF!</definedName>
    <definedName name="COLOC_BLOCK4_9">#REF!</definedName>
    <definedName name="COLOC_BLOCK6">#REF!</definedName>
    <definedName name="COLOC_BLOCK6_10">#REF!</definedName>
    <definedName name="COLOC_BLOCK6_11">#REF!</definedName>
    <definedName name="COLOC_BLOCK6_6">#REF!</definedName>
    <definedName name="COLOC_BLOCK6_7">#REF!</definedName>
    <definedName name="COLOC_BLOCK6_8">#REF!</definedName>
    <definedName name="COLOC_BLOCK6_9">#REF!</definedName>
    <definedName name="COLOC_BLOCK8">#REF!</definedName>
    <definedName name="COLOC_BLOCK8_10">#REF!</definedName>
    <definedName name="COLOC_BLOCK8_11">#REF!</definedName>
    <definedName name="COLOC_BLOCK8_6">#REF!</definedName>
    <definedName name="COLOC_BLOCK8_7">#REF!</definedName>
    <definedName name="COLOC_BLOCK8_8">#REF!</definedName>
    <definedName name="COLOC_BLOCK8_9">#REF!</definedName>
    <definedName name="COLOC_TUB_PEAD_16">#REF!</definedName>
    <definedName name="COLOC_TUB_PEAD_16_10">#REF!</definedName>
    <definedName name="COLOC_TUB_PEAD_16_11">#REF!</definedName>
    <definedName name="COLOC_TUB_PEAD_16_6">#REF!</definedName>
    <definedName name="COLOC_TUB_PEAD_16_7">#REF!</definedName>
    <definedName name="COLOC_TUB_PEAD_16_8">#REF!</definedName>
    <definedName name="COLOC_TUB_PEAD_16_9">#REF!</definedName>
    <definedName name="COLOC_TUB_PEAD_20">#REF!</definedName>
    <definedName name="COLOC_TUB_PEAD_20_10">#REF!</definedName>
    <definedName name="COLOC_TUB_PEAD_20_11">#REF!</definedName>
    <definedName name="COLOC_TUB_PEAD_20_6">#REF!</definedName>
    <definedName name="COLOC_TUB_PEAD_20_7">#REF!</definedName>
    <definedName name="COLOC_TUB_PEAD_20_8">#REF!</definedName>
    <definedName name="COLOC_TUB_PEAD_20_9">#REF!</definedName>
    <definedName name="COLOC_TUB_PEAD_8">#REF!</definedName>
    <definedName name="COLOC_TUB_PEAD_8_10">#REF!</definedName>
    <definedName name="COLOC_TUB_PEAD_8_11">#REF!</definedName>
    <definedName name="COLOC_TUB_PEAD_8_6">#REF!</definedName>
    <definedName name="COLOC_TUB_PEAD_8_7">#REF!</definedName>
    <definedName name="COLOC_TUB_PEAD_8_8">#REF!</definedName>
    <definedName name="COLOC_TUB_PEAD_8_9">#REF!</definedName>
    <definedName name="Colocacion__MO__de_Encache_decorativo">'[26]Análisis grales'!$F$387</definedName>
    <definedName name="Colocacion__MO__de_Encache_no_decorativo">'[26]Análisis grales'!$F$1034</definedName>
    <definedName name="Colocacion_de_Asfalto">'[26]Análisis grales'!$F$2211</definedName>
    <definedName name="Colocacion_de_Asfalto_en_Bacheo_Técnico">'[26]Análisis grales'!$F$3479</definedName>
    <definedName name="Colocacion_de_Barrera_de_defensa_MO">'[26]Análisis grales'!$F$38</definedName>
    <definedName name="Colocacion_de_bloques_de_4">'[26]Análisis grales'!$F$284</definedName>
    <definedName name="Colocacion_de_bloques_de_6">'[26]Análisis grales'!$F$277</definedName>
    <definedName name="Colocacion_de_bloques_de_8">'[26]Análisis grales'!$F$270</definedName>
    <definedName name="Colocacion_de_estructuras_metalicas_por_libra">[26]Insumos!$G$39</definedName>
    <definedName name="Colocacion_de_ladrillos">'[26]Análisis grales'!$F$1011</definedName>
    <definedName name="Colocacion_de_Maestras">'[26]Análisis grales'!$F$2573</definedName>
    <definedName name="Colocacion_de_malla_electrosoldada">'[26]Análisis grales'!$F$750</definedName>
    <definedName name="COLOCACION_DE_TUBO_DE_ACERO__16">'[26]Colocacion D=16" '!$F$44</definedName>
    <definedName name="Colocacion_de_Zocalo_en_piso_Ceramicas_o_similar_espesor">'[26]Análisis grales'!$F$4227</definedName>
    <definedName name="Colocación_furgones_con_montacarga">[26]Insumos!$G$137</definedName>
    <definedName name="Colocación_tinacos_500_gal.__pvc">[26]Insumos!$G$185</definedName>
    <definedName name="COLOCACION_TUBO_DE_ACERO__20">'[26]Colocacion D=20 24"'!$H$44</definedName>
    <definedName name="Colorante">[34]Insumos!$E$69</definedName>
    <definedName name="Colum.60cm.Espectaculos">[34]Análisis!$D$1004</definedName>
    <definedName name="Colum.C.1">#REF!</definedName>
    <definedName name="Colum.C.3">#REF!</definedName>
    <definedName name="Colum.Cuad.Edif.Oficinas">[34]Análisis!$D$755</definedName>
    <definedName name="Colum.Horm.Convenc.Espectaculos">[34]Análisis!$D$1018</definedName>
    <definedName name="Colum.Ø45.Edif.Oficina">[34]Análisis!$D$785</definedName>
    <definedName name="Colum.Red40.Discot">#REF!</definedName>
    <definedName name="Colum.Red50.Casino">#REF!</definedName>
    <definedName name="Colum.redon.40.Area.Novle">[34]Análisis!#REF!</definedName>
    <definedName name="Colum.redonda.40.Comedor">[34]Análisis!#REF!</definedName>
    <definedName name="Column.horm.Administracion">[34]Análisis!#REF!</definedName>
    <definedName name="Columna.C1.15x20">[34]Análisis!$D$148</definedName>
    <definedName name="Columna.Cc.20x20">[34]Análisis!$D$156</definedName>
    <definedName name="Columna.Cocina">[34]Análisis!#REF!</definedName>
    <definedName name="Columna.Convenc.Villas">#REF!</definedName>
    <definedName name="Columna.Cr">[34]Análisis!$D$182</definedName>
    <definedName name="Columna.Horm.Area.Noble">[34]Análisis!#REF!</definedName>
    <definedName name="Columna.Lavanderia">[34]Análisis!$D$933</definedName>
    <definedName name="columna.pergolado">[59]Análisis!$D$1625</definedName>
    <definedName name="Columna.Redon.50.Area.Noble">[34]Análisis!#REF!</definedName>
    <definedName name="Columna.redonda.30.villas">#REF!</definedName>
    <definedName name="COLUMNA_C1">'[26]CUANTIA ELEM. EST.'!$J$9</definedName>
    <definedName name="Columna30x30">#REF!</definedName>
    <definedName name="Columnas.C1s.C2s">[34]Análisis!$D$164</definedName>
    <definedName name="Columnas.Redonda.30cm">[34]Análisis!$D$173</definedName>
    <definedName name="Com.Personal">#REF!</definedName>
    <definedName name="COMBUSTIBLES">#REF!</definedName>
    <definedName name="Compactacion_con_Rod._Vib._pata_de_cabra_arcilla_15_cm">'[26]Análisis grales'!$F$907</definedName>
    <definedName name="Compactacion_de_relleno_con_maco">'[26]Análisis grales'!$F$2190</definedName>
    <definedName name="Compactacion_de_relleno_con_maco__Sin_regado_a_mano">'[26]Análisis grales'!$F$5322</definedName>
    <definedName name="Compactacion_material_filtro_con_Rod._Vib._Liso_Manual_de_2_ton_e_30_cm">'[26]Análisis grales'!$F$985</definedName>
    <definedName name="COMPENS">#REF!</definedName>
    <definedName name="COMPRESOR">#REF!</definedName>
    <definedName name="COMPRESOR_10">#REF!</definedName>
    <definedName name="COMPRESOR_11">#REF!</definedName>
    <definedName name="COMPRESOR_6">#REF!</definedName>
    <definedName name="COMPRESOR_7">#REF!</definedName>
    <definedName name="COMPRESOR_8">#REF!</definedName>
    <definedName name="COMPRESOR_9">#REF!</definedName>
    <definedName name="COMPUERTA_1x1_VOLANTA">#REF!</definedName>
    <definedName name="COMPUERTA_1x1_VOLANTA_10">#REF!</definedName>
    <definedName name="COMPUERTA_1x1_VOLANTA_11">#REF!</definedName>
    <definedName name="COMPUERTA_1x1_VOLANTA_6">#REF!</definedName>
    <definedName name="COMPUERTA_1x1_VOLANTA_7">#REF!</definedName>
    <definedName name="COMPUERTA_1x1_VOLANTA_8">#REF!</definedName>
    <definedName name="COMPUERTA_1x1_VOLANTA_9">#REF!</definedName>
    <definedName name="Comunicacion_datalogger_Primayer__caudalimetro">[26]Insumos!$G$425</definedName>
    <definedName name="Con.Zap.ZC5">[37]Análisis!#REF!</definedName>
    <definedName name="concreto.nivelacion">[57]Análisis!$D$207</definedName>
    <definedName name="concreto.pobre">#REF!</definedName>
    <definedName name="Concreto.pobre.bajo.zapata">[34]Análisis!#REF!</definedName>
    <definedName name="CONDULET1">#REF!</definedName>
    <definedName name="CONDULET112">#REF!</definedName>
    <definedName name="CONDULET2">#REF!</definedName>
    <definedName name="CONDULET3">#REF!</definedName>
    <definedName name="CONDULET34">#REF!</definedName>
    <definedName name="CONDULET4">#REF!</definedName>
    <definedName name="Confeccion_de_andamios_interiores">'[26]Análisis grales'!$F$98</definedName>
    <definedName name="Confeccion_de_calzos__para_vaciados_fundaciones">'[26]Análisis grales'!$F$2684</definedName>
    <definedName name="Confeccion_de_calzos__para_vaciados_Losas_de_Techo">'[26]Análisis grales'!$F$2702</definedName>
    <definedName name="Confeccion_de_calzos__para_vaciados_muros">'[26]Análisis grales'!$F$2693</definedName>
    <definedName name="Confeccion_de_Escalon_Revestido_de_Mezcla">'[26]Análisis grales'!$F$68</definedName>
    <definedName name="Confección_de_Ladrillo_a_mano__2x4x8___Mano_de_Obra">'[26]Análisis grales'!$F$209</definedName>
    <definedName name="Confeccion_de_molde_losa_convencional">'[26]Análisis grales'!$F$126</definedName>
    <definedName name="Confeccion_de_muro_HA_Convencional">'[26]Análisis grales'!$F$105</definedName>
    <definedName name="Confeccion_de_Registro_sanitario">'[26]Análisis grales'!$F$571</definedName>
    <definedName name="Confeccion_molde_columnas_y_viga_de_amarre">'[26]Análisis grales'!$F$146</definedName>
    <definedName name="Conformacion_de_Acceso_y_Acarreo_de_Materiales">'[26]Análisis grales'!$F$5418</definedName>
    <definedName name="Cono_de_goma_de_29">[26]Insumos!$G$642</definedName>
    <definedName name="Construccion_de_Estructuras_Imbornal_de_2_Rejilla__del_Sistema_Pluvial___1.90x1.80x1.35_ml">'[26]Análisis grales'!$F$3076</definedName>
    <definedName name="Construccion_de_Imbornal_de_3_Rejillas__del_Sistema_Pluvial___2.64x2.05x1.35_ml">'[26]Análisis grales'!$F$4096</definedName>
    <definedName name="CONTEN">#REF!</definedName>
    <definedName name="Conten__0.45x0.30x0.15">'[26]Análisis grales'!$F$4605</definedName>
    <definedName name="CONTEN_10">#REF!</definedName>
    <definedName name="CONTEN_11">#REF!</definedName>
    <definedName name="CONTEN_6">#REF!</definedName>
    <definedName name="CONTEN_7">#REF!</definedName>
    <definedName name="CONTEN_8">#REF!</definedName>
    <definedName name="CONTEN_9">#REF!</definedName>
    <definedName name="Conten_con_Hormigon_Industrial__0.55x0.30x0.15">'[26]Análisis grales'!$F$5377</definedName>
    <definedName name="CONTENTELFORDM">#REF!</definedName>
    <definedName name="CONTENTELFORDM3">#REF!</definedName>
    <definedName name="ContraHuella.Marmol">#REF!</definedName>
    <definedName name="CONTROL">#REF!</definedName>
    <definedName name="control_3">"$#REF!.$#REF!$#REF!:#REF!#REF!"</definedName>
    <definedName name="CONTROLADM">#REF!</definedName>
    <definedName name="CONTROLCOC">#REF!</definedName>
    <definedName name="CONTROLCOME">#REF!</definedName>
    <definedName name="CONTROLLAV">#REF!</definedName>
    <definedName name="Conv.Col.C1">[37]Análisis!#REF!</definedName>
    <definedName name="Conv.Col.C5">[37]Análisis!#REF!</definedName>
    <definedName name="Conv.Col.C6">[37]Análisis!#REF!</definedName>
    <definedName name="Conv.Col.C7">[37]Análisis!#REF!</definedName>
    <definedName name="Conv.Col.C8">[37]Análisis!#REF!</definedName>
    <definedName name="Conv.Losa">[37]Análisis!#REF!</definedName>
    <definedName name="Conv.V2">[37]Análisis!#REF!</definedName>
    <definedName name="Conv.V3">[37]Análisis!#REF!</definedName>
    <definedName name="Conv.V4">[37]Análisis!#REF!</definedName>
    <definedName name="Conv.V5">[37]Análisis!#REF!</definedName>
    <definedName name="Conv.V7">[37]Análisis!#REF!</definedName>
    <definedName name="Conv.V8">[37]Análisis!#REF!</definedName>
    <definedName name="Conv.Viga.V1">[37]Análisis!#REF!</definedName>
    <definedName name="Conv.Zap.ZC1">[37]Análisis!#REF!</definedName>
    <definedName name="Conv.Zap.ZC2">[37]Análisis!#REF!</definedName>
    <definedName name="Conv.Zap.Zc3">[37]Análisis!#REF!</definedName>
    <definedName name="Conv.Zap.Zc4">[37]Análisis!#REF!</definedName>
    <definedName name="Conv.Zap.ZC6">[37]Análisis!#REF!</definedName>
    <definedName name="Conv.Zap.ZC7">[37]Análisis!#REF!</definedName>
    <definedName name="Conv.Zap.ZC8">[37]Análisis!#REF!</definedName>
    <definedName name="Copas_terminales_2__p_mc">[26]Insumos!$G$474</definedName>
    <definedName name="COPIA">[32]INS!#REF!</definedName>
    <definedName name="COPIA_8">#REF!</definedName>
    <definedName name="cOR" hidden="1">'[11]ANALISIS STO DGO'!#REF!</definedName>
    <definedName name="corniza.2.62pies">'[60]Cornisa de 2.62 pie'!$E$60</definedName>
    <definedName name="corniza.2pies">'[60]Cornisa de 2 pie'!$E$60</definedName>
    <definedName name="Cortadora_alquiler">[26]Insumos!$G$515</definedName>
    <definedName name="Corte.Chazos">#REF!</definedName>
    <definedName name="Corte__Doblado_y_Colocacion_de_Acero_Figurado">'[26]Análisis grales'!$F$2811</definedName>
    <definedName name="Corte_acero_con_oxicortes">'[26]Análisis grales'!$F$728</definedName>
    <definedName name="Corte_de_asfalto_con_cortadora">'[26]Análisis grales'!$F$4356</definedName>
    <definedName name="Corte_de_capa_vegetal_con_D6D">'[26]Análisis grales'!$F$1949</definedName>
    <definedName name="Corte_de_chazos">'[26]Análisis grales'!$F$58</definedName>
    <definedName name="Corte_de_Material_Comun_con_D8K">'[26]Análisis grales'!$F$1954</definedName>
    <definedName name="Corte_de_Material_Comun_Denso_Roca_Descomp._con_D8K">'[26]Análisis grales'!$F$1959</definedName>
    <definedName name="Corte_de_Material_Inservible_con_D8_K">'[26]Análisis grales'!$F$914</definedName>
    <definedName name="Corte_de_material_no_clasificado_con_D6D">'[26]Análisis grales'!$F$887</definedName>
    <definedName name="Corte_de_material_no_clasificado_con_D8K">'[26]Análisis grales'!$F$2169</definedName>
    <definedName name="Corte_en_caliche_duro__de_arrecife_Y_O_roca_descompuesta_con_Retro_320_CAT">'[26]Análisis grales'!$F$1834</definedName>
    <definedName name="Corte_en_MNC_con_Retro_320_CAT">'[26]Análisis grales'!$F$1828</definedName>
    <definedName name="Corte_en_Roca_dura_con_Retro_martillo_320_CAT">'[26]Análisis grales'!$F$1815</definedName>
    <definedName name="Corte_en_Tierra_Arena_Arcilla_con_Retro_320_CAT">'[26]Análisis grales'!$F$1821</definedName>
    <definedName name="corte_malla_gaviones">[26]Insumos!$G$572</definedName>
    <definedName name="cosa" hidden="1">'[11]ANALISIS STO DGO'!#REF!</definedName>
    <definedName name="Costo_de_adquisicion_Planta_de_Hormigon_de_100_m3_h__63Hp" hidden="1">'[61]Insumos RD'!$G$152</definedName>
    <definedName name="Costo_de_Instalacion_de_Planta_Cribado_y_Mezclado_Material">[26]Insumos!$G$139</definedName>
    <definedName name="Costo_Diario_Cortadora_de_pasto__cesped">'[26]Análisis grales'!$F$3501</definedName>
    <definedName name="Costo_Diario_de_seguridad_por_persona">'[26]Análisis grales'!$F$2859</definedName>
    <definedName name="Costo_Energia_y_Mantenimiento__Planta_Cribado_y_Mezclado_Material">[26]Insumos!$G$140</definedName>
    <definedName name="Costo_Horario_Alquiler_Retro__416">'[26]Análisis grales'!$F$5404</definedName>
    <definedName name="Costo_Horario_Cargador_950_CAT">'[26]Análisis grales'!$F$796</definedName>
    <definedName name="Costo_Horario_de_tractor_D8K">'[26]Análisis grales'!$F$2145</definedName>
    <definedName name="Costo_Horario_MINICARGADOR_BOBCAT_46HP">'[26]Análisis grales'!$F$2587</definedName>
    <definedName name="Costo_Horario_Retro_320_Cat">'[26]Análisis grales'!$F$1800</definedName>
    <definedName name="Costo_Horario_Retro_320_Cat__con_martillo">'[26]Análisis grales'!$F$1807</definedName>
    <definedName name="Costo_Horario_Retro_excavadora_235">'[26]Análisis grales'!$F$836</definedName>
    <definedName name="Costo_Horario_Retro_pala_416">'[26]Análisis grales'!$F$2951</definedName>
    <definedName name="Costo_Maquina_Cribado_y_Mezclado_Material">[26]Insumos!$G$138</definedName>
    <definedName name="Costo_total__h_Rodillo_Vib._Dynapac_CA25">'[26]Análisis grales'!$F$810</definedName>
    <definedName name="Costo_total__h_Rodillo_Vib._Liso_Manual_de_2_Toneladas">'[26]Análisis grales'!$F$850</definedName>
    <definedName name="Costo_total__h_Rodillo_Vib._Pata_de_Cabra">'[26]Análisis grales'!$F$843</definedName>
    <definedName name="Costo_total_h_Rodillo_Est._Liso_Galion">'[26]Análisis grales'!$F$824</definedName>
    <definedName name="Costo_total_horario_Bomba_de_Arrastre_para_vaciado_de_Hormigon">'[26]Análisis grales'!$F$3728</definedName>
    <definedName name="Costo_total_Horario_Tractor_D6D_CAT">'[26]Análisis grales'!$F$803</definedName>
    <definedName name="Costo_total_horarioMotoniveladora_12G">'[26]Análisis grales'!$F$817</definedName>
    <definedName name="costocapataz">'[50]Analisis Unit. '!$G$3</definedName>
    <definedName name="costoobrero">'[50]Analisis Unit. '!$G$5</definedName>
    <definedName name="costotecesp">'[50]Analisis Unit. '!$G$4</definedName>
    <definedName name="COUPLING112HG">#REF!</definedName>
    <definedName name="COUPLING12HG">#REF!</definedName>
    <definedName name="COUPLING1HG">#REF!</definedName>
    <definedName name="COUPLING212HG">#REF!</definedName>
    <definedName name="COUPLING2HG">#REF!</definedName>
    <definedName name="COUPLING34HG">#REF!</definedName>
    <definedName name="COUPLING3HG">#REF!</definedName>
    <definedName name="COUPLING4HG">#REF!</definedName>
    <definedName name="CPVC">#REF!</definedName>
    <definedName name="CPVCTANGIT125">#REF!</definedName>
    <definedName name="CPVCTANGIT230">#REF!</definedName>
    <definedName name="CPVCTANGIT460">#REF!</definedName>
    <definedName name="CPVCTANGIT920">#REF!</definedName>
    <definedName name="Cravilla3.4">#REF!</definedName>
    <definedName name="Crhist">#REF!</definedName>
    <definedName name="Cristalizado.marmol">[34]Insumos!$E$136</definedName>
    <definedName name="Crosstee_4__Tamsuei">[26]Insumos!$G$453</definedName>
    <definedName name="CRUZ_HG_1_12">#REF!</definedName>
    <definedName name="CRUZ_HG_1_12_10">#REF!</definedName>
    <definedName name="CRUZ_HG_1_12_11">#REF!</definedName>
    <definedName name="CRUZ_HG_1_12_6">#REF!</definedName>
    <definedName name="CRUZ_HG_1_12_7">#REF!</definedName>
    <definedName name="CRUZ_HG_1_12_8">#REF!</definedName>
    <definedName name="CRUZ_HG_1_12_9">#REF!</definedName>
    <definedName name="CSDT2" hidden="1">'[13]ANALISIS STO DGO'!#REF!</definedName>
    <definedName name="cuadro">[41]ADDENDA!#REF!</definedName>
    <definedName name="cuadro_6">#REF!</definedName>
    <definedName name="cuadro_8">#REF!</definedName>
    <definedName name="CUBETA_5Gls">#REF!</definedName>
    <definedName name="CUBETA_5Gls_10">#REF!</definedName>
    <definedName name="CUBETA_5Gls_11">#REF!</definedName>
    <definedName name="CUBETA_5Gls_6">#REF!</definedName>
    <definedName name="CUBETA_5Gls_7">#REF!</definedName>
    <definedName name="CUBETA_5Gls_8">#REF!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ierta.patinillo">#REF!</definedName>
    <definedName name="CUBO_GOMA">#REF!</definedName>
    <definedName name="CUBO_GOMA_10">#REF!</definedName>
    <definedName name="CUBO_GOMA_11">#REF!</definedName>
    <definedName name="CUBO_GOMA_6">#REF!</definedName>
    <definedName name="CUBO_GOMA_7">#REF!</definedName>
    <definedName name="CUBO_GOMA_8">#REF!</definedName>
    <definedName name="CUBO_GOMA_9">#REF!</definedName>
    <definedName name="Cubo_para_vaciado_de_Hormigón_3">#N/A</definedName>
    <definedName name="CUBREFALTA_INODORO_CROMO_38">#REF!</definedName>
    <definedName name="CUBREFALTA_INODORO_CROMO_38_10">#REF!</definedName>
    <definedName name="CUBREFALTA_INODORO_CROMO_38_11">#REF!</definedName>
    <definedName name="CUBREFALTA_INODORO_CROMO_38_6">#REF!</definedName>
    <definedName name="CUBREFALTA_INODORO_CROMO_38_7">#REF!</definedName>
    <definedName name="CUBREFALTA_INODORO_CROMO_38_8">#REF!</definedName>
    <definedName name="CUBREFALTA_INODORO_CROMO_38_9">#REF!</definedName>
    <definedName name="Cubrefalta_niquel._de_3_8">[26]Insumos!$G$373</definedName>
    <definedName name="CUBREFALTA38">#REF!</definedName>
    <definedName name="Cuneta_Trapezoidal">'[26]Análisis grales'!$F$2221</definedName>
    <definedName name="Cunetas_de_Hormigon_CT1__Hormigon_Industrial">'[26]Análisis grales'!$F$2401</definedName>
    <definedName name="Cuña">[26]Insumos!$G$482</definedName>
    <definedName name="Cuñas_un_cuarto_cuña_dia_martillo">[26]Insumos!$G$558</definedName>
    <definedName name="Curado.Resane.Horm.Visto">[34]Insumos!$E$137</definedName>
    <definedName name="Curado_de_Hormigon">'[26]Análisis grales'!$F$2794</definedName>
    <definedName name="Curado_y_Aditivo_3">#N/A</definedName>
    <definedName name="CURVA_ELEC_PVC_12">#REF!</definedName>
    <definedName name="CURVA_ELEC_PVC_12_10">#REF!</definedName>
    <definedName name="CURVA_ELEC_PVC_12_11">#REF!</definedName>
    <definedName name="CURVA_ELEC_PVC_12_6">#REF!</definedName>
    <definedName name="CURVA_ELEC_PVC_12_7">#REF!</definedName>
    <definedName name="CURVA_ELEC_PVC_12_8">#REF!</definedName>
    <definedName name="CURVA_ELEC_PVC_12_9">#REF!</definedName>
    <definedName name="CURVA_ELEC_PVC_34">#REF!</definedName>
    <definedName name="CURVA_ELEC_PVC_34_10">#REF!</definedName>
    <definedName name="CURVA_ELEC_PVC_34_11">#REF!</definedName>
    <definedName name="CURVA_ELEC_PVC_34_6">#REF!</definedName>
    <definedName name="CURVA_ELEC_PVC_34_7">#REF!</definedName>
    <definedName name="CURVA_ELEC_PVC_34_8">#REF!</definedName>
    <definedName name="CURVA_ELEC_PVC_34_9">#REF!</definedName>
    <definedName name="Curvas_de_1_2_electricidad">[26]Insumos!$G$224</definedName>
    <definedName name="CUT_OUT_100AMP">#REF!</definedName>
    <definedName name="CUT_OUT_100AMP_10">#REF!</definedName>
    <definedName name="CUT_OUT_100AMP_11">#REF!</definedName>
    <definedName name="CUT_OUT_100AMP_6">#REF!</definedName>
    <definedName name="CUT_OUT_100AMP_7">#REF!</definedName>
    <definedName name="CUT_OUT_100AMP_8">#REF!</definedName>
    <definedName name="CUT_OUT_100AMP_9">#REF!</definedName>
    <definedName name="CUT_OUT_200AMP">#REF!</definedName>
    <definedName name="CUT_OUT_200AMP_10">#REF!</definedName>
    <definedName name="CUT_OUT_200AMP_11">#REF!</definedName>
    <definedName name="CUT_OUT_200AMP_6">#REF!</definedName>
    <definedName name="CUT_OUT_200AMP_7">#REF!</definedName>
    <definedName name="CUT_OUT_200AMP_8">#REF!</definedName>
    <definedName name="CUT_OUT_200AMP_9">#REF!</definedName>
    <definedName name="cvrer" hidden="1">'[11]ANALISIS STO DGO'!#REF!</definedName>
    <definedName name="cvxs" hidden="1">'[11]ANALISIS STO DGO'!#REF!</definedName>
    <definedName name="CZINC">[35]M.O.!#REF!</definedName>
    <definedName name="CZINC_6">#REF!</definedName>
    <definedName name="CZINC_8">#REF!</definedName>
    <definedName name="D">#REF!</definedName>
    <definedName name="D_3">#N/A</definedName>
    <definedName name="D7H">[51]EQUIPOS!$I$9</definedName>
    <definedName name="D8K">[51]EQUIPOS!$I$8</definedName>
    <definedName name="data14">[21]Factura!#REF!</definedName>
    <definedName name="data15">[21]Factura!#REF!</definedName>
    <definedName name="data16">[21]Factura!#REF!</definedName>
    <definedName name="data17">[21]Factura!#REF!</definedName>
    <definedName name="data18">[21]Factura!#REF!</definedName>
    <definedName name="data19">[21]Factura!#REF!</definedName>
    <definedName name="data20">[21]Factura!#REF!</definedName>
    <definedName name="data21">[21]Factura!#REF!</definedName>
    <definedName name="data22">[21]Factura!#REF!</definedName>
    <definedName name="data23">[21]Factura!#REF!</definedName>
    <definedName name="data24">[21]Factura!#REF!</definedName>
    <definedName name="data25">[21]Factura!#REF!</definedName>
    <definedName name="data26">[21]Factura!#REF!</definedName>
    <definedName name="data27">[21]Factura!#REF!</definedName>
    <definedName name="data28">[21]Factura!#REF!</definedName>
    <definedName name="data29">[21]Factura!#REF!</definedName>
    <definedName name="data30">[21]Factura!#REF!</definedName>
    <definedName name="data31">[21]Factura!#REF!</definedName>
    <definedName name="data32">[21]Factura!#REF!</definedName>
    <definedName name="data33">[21]Factura!#REF!</definedName>
    <definedName name="data34">[21]Factura!#REF!</definedName>
    <definedName name="data35">[21]Factura!#REF!</definedName>
    <definedName name="data36">[21]Factura!#REF!</definedName>
    <definedName name="data37">[21]Factura!#REF!</definedName>
    <definedName name="data38">[21]Factura!#REF!</definedName>
    <definedName name="data39">[21]Factura!#REF!</definedName>
    <definedName name="data40">[21]Factura!#REF!</definedName>
    <definedName name="data41">[21]Factura!#REF!</definedName>
    <definedName name="data42">[21]Factura!#REF!</definedName>
    <definedName name="data43">[21]Factura!#REF!</definedName>
    <definedName name="data44">[21]Factura!#REF!</definedName>
    <definedName name="data45">[21]Factura!#REF!</definedName>
    <definedName name="data46">[21]Factura!#REF!</definedName>
    <definedName name="data48">[21]Factura!#REF!</definedName>
    <definedName name="data50">[21]Factura!#REF!</definedName>
    <definedName name="data51">[21]Factura!#REF!</definedName>
    <definedName name="data52">[21]Factura!#REF!</definedName>
    <definedName name="data62">[21]Factura!#REF!</definedName>
    <definedName name="data63">[21]Factura!#REF!</definedName>
    <definedName name="data64">[21]Factura!#REF!</definedName>
    <definedName name="data65">[21]Factura!#REF!</definedName>
    <definedName name="data66">[21]Factura!#REF!</definedName>
    <definedName name="data67">[21]Factura!#REF!</definedName>
    <definedName name="data68">[21]Factura!#REF!</definedName>
    <definedName name="data69">[21]Factura!#REF!</definedName>
    <definedName name="data70">[21]Factura!#REF!</definedName>
    <definedName name="DEDE" hidden="1">#REF!</definedName>
    <definedName name="DEDE2" hidden="1">#REF!</definedName>
    <definedName name="DEDE3" hidden="1">#REF!</definedName>
    <definedName name="DEDE5" hidden="1">#REF!</definedName>
    <definedName name="DEDE6" hidden="1">#REF!</definedName>
    <definedName name="DEDE7" hidden="1">#REF!</definedName>
    <definedName name="deducciones_3">"$#REF!.$M$62"</definedName>
    <definedName name="Delineadores_Blancos__Ojo_de_Gato">[26]Insumos!$G$587</definedName>
    <definedName name="Demolicion_Controlada_de_Muros_de_Bloques_con_Martillo_Bosch_11317__Fuente_de_Energia__Planta_de_10KW">'[26]Análisis grales'!$F$4246</definedName>
    <definedName name="Demolicion_de_acera_con_compresor">'[26]Análisis grales'!$F$4665</definedName>
    <definedName name="Demolicion_de_conten_con_compresor">'[26]Análisis grales'!$F$2882</definedName>
    <definedName name="Demolición_de_Hormigón_simple">'[26]Análisis grales'!$F$48</definedName>
    <definedName name="Demolición_de_losa_superior_y_limpieza__Pozo_cisterna_de_bombeo_2.5_m_x_2.5_m_x_2">'[26]Análisis grales'!$F$4616</definedName>
    <definedName name="Derecho_de_mina">[26]Insumos!$G$555</definedName>
    <definedName name="derop">[40]M.O.!#REF!</definedName>
    <definedName name="derop_10">#REF!</definedName>
    <definedName name="derop_11">#REF!</definedName>
    <definedName name="derop_5">#REF!</definedName>
    <definedName name="derop_6">#REF!</definedName>
    <definedName name="derop_7">#REF!</definedName>
    <definedName name="derop_8">#REF!</definedName>
    <definedName name="derop_9">#REF!</definedName>
    <definedName name="DERRCEMBLANCO">[12]insumo!#REF!</definedName>
    <definedName name="DERRCEMGRIS">[12]insumo!#REF!</definedName>
    <definedName name="DERRETIDO_BCO">#REF!</definedName>
    <definedName name="DERRETIDO_BCO_10">#REF!</definedName>
    <definedName name="DERRETIDO_BCO_11">#REF!</definedName>
    <definedName name="DERRETIDO_BCO_6">#REF!</definedName>
    <definedName name="DERRETIDO_BCO_7">#REF!</definedName>
    <definedName name="DERRETIDO_BCO_8">#REF!</definedName>
    <definedName name="DERRETIDO_BCO_9">#REF!</definedName>
    <definedName name="Derretido_blanco.">[26]Insumos!$G$338</definedName>
    <definedName name="Derretido_gris.">[26]Insumos!$G$337</definedName>
    <definedName name="DERRETIDOBCO">#REF!</definedName>
    <definedName name="DERRETIDOBLANCO">[12]insumo!$D$20</definedName>
    <definedName name="derretidocrema">[12]insumo!#REF!</definedName>
    <definedName name="DERRETIDOGRIS">#REF!</definedName>
    <definedName name="DERRETIDOVER">#REF!</definedName>
    <definedName name="Desague_de_piso__Mano_de_Obra">'[26]Análisis grales'!$F$758</definedName>
    <definedName name="DESAGUE_DOBLE_FREGADERO_PVC">#REF!</definedName>
    <definedName name="DESAGUE_DOBLE_FREGADERO_PVC_10">#REF!</definedName>
    <definedName name="DESAGUE_DOBLE_FREGADERO_PVC_11">#REF!</definedName>
    <definedName name="DESAGUE_DOBLE_FREGADERO_PVC_6">#REF!</definedName>
    <definedName name="DESAGUE_DOBLE_FREGADERO_PVC_7">#REF!</definedName>
    <definedName name="DESAGUE_DOBLE_FREGADERO_PVC_8">#REF!</definedName>
    <definedName name="DESAGUE_DOBLE_FREGADERO_PVC_9">#REF!</definedName>
    <definedName name="Desague_pluvial_de_3_pulgadas">'[26]Análisis grales'!$F$2232</definedName>
    <definedName name="DESAGUEBANERA">#REF!</definedName>
    <definedName name="DESAGUEDOBLEFRE">#REF!</definedName>
    <definedName name="DESCRIPCION">#N/A</definedName>
    <definedName name="DESCRIPCION_6">NA()</definedName>
    <definedName name="desencofrado">#REF!</definedName>
    <definedName name="desencofrado_8">#REF!</definedName>
    <definedName name="DESENCOFRADO_COLS">#REF!</definedName>
    <definedName name="DESENCOFRADO_COLS_10">#REF!</definedName>
    <definedName name="DESENCOFRADO_COLS_11">#REF!</definedName>
    <definedName name="DESENCOFRADO_COLS_5">#REF!</definedName>
    <definedName name="DESENCOFRADO_COLS_6">#REF!</definedName>
    <definedName name="DESENCOFRADO_COLS_7">#REF!</definedName>
    <definedName name="DESENCOFRADO_COLS_8">#REF!</definedName>
    <definedName name="DESENCOFRADO_COLS_9">#REF!</definedName>
    <definedName name="Desencofrado_de_losa_convencional">'[26]Análisis grales'!$F$133</definedName>
    <definedName name="DESENCOFRADO_LOSA">#REF!</definedName>
    <definedName name="DESENCOFRADO_LOSA_10">#REF!</definedName>
    <definedName name="DESENCOFRADO_LOSA_11">#REF!</definedName>
    <definedName name="DESENCOFRADO_LOSA_6">#REF!</definedName>
    <definedName name="DESENCOFRADO_LOSA_7">#REF!</definedName>
    <definedName name="DESENCOFRADO_LOSA_8">#REF!</definedName>
    <definedName name="DESENCOFRADO_LOSA_9">#REF!</definedName>
    <definedName name="Desencofrado_molde_de_muro_H.A__Convencional">'[26]Análisis grales'!$F$119</definedName>
    <definedName name="DESENCOFRADO_MURO">#REF!</definedName>
    <definedName name="DESENCOFRADO_MURO_10">#REF!</definedName>
    <definedName name="DESENCOFRADO_MURO_11">#REF!</definedName>
    <definedName name="DESENCOFRADO_MURO_6">#REF!</definedName>
    <definedName name="DESENCOFRADO_MURO_7">#REF!</definedName>
    <definedName name="DESENCOFRADO_MURO_8">#REF!</definedName>
    <definedName name="DESENCOFRADO_MURO_9">#REF!</definedName>
    <definedName name="DESENCOFRADO_VIGA">#REF!</definedName>
    <definedName name="DESENCOFRADO_VIGA_10">#REF!</definedName>
    <definedName name="DESENCOFRADO_VIGA_11">#REF!</definedName>
    <definedName name="DESENCOFRADO_VIGA_6">#REF!</definedName>
    <definedName name="DESENCOFRADO_VIGA_7">#REF!</definedName>
    <definedName name="DESENCOFRADO_VIGA_8">#REF!</definedName>
    <definedName name="DESENCOFRADO_VIGA_9">#REF!</definedName>
    <definedName name="Desencofradoviga_y_dintel">'[26]Análisis grales'!$F$160</definedName>
    <definedName name="desencofradovigas">#REF!</definedName>
    <definedName name="desencofradovigas_8">#REF!</definedName>
    <definedName name="Desmantelamiento_de_Gaviones_para_paso_de_LI_Pomier">'[26]Análisis grales'!$F$5204</definedName>
    <definedName name="DESMONTE_DE_MALLA_CICLONICA_EN_VERJA_PERIMETRAL">'[26]analisis MVSUR'!$G$18</definedName>
    <definedName name="DESP24">#REF!</definedName>
    <definedName name="DESP34">#REF!</definedName>
    <definedName name="DESP44">#REF!</definedName>
    <definedName name="DESP46">#REF!</definedName>
    <definedName name="Despegue_camion">[26]Insumos!$G$517</definedName>
    <definedName name="DESPLU3">#REF!</definedName>
    <definedName name="DESPLU4">#REF!</definedName>
    <definedName name="df" hidden="1">'[11]ANALISIS STO DGO'!#REF!</definedName>
    <definedName name="dfd">#REF!</definedName>
    <definedName name="dfdf" hidden="1">'[11]ANALISIS STO DGO'!#REF!</definedName>
    <definedName name="dff">#REF!</definedName>
    <definedName name="dfg" hidden="1">'[11]ANALISIS STO DGO'!#REF!</definedName>
    <definedName name="dfgdf" hidden="1">'[11]ANALISIS STO DGO'!#REF!</definedName>
    <definedName name="dfh" hidden="1">'[11]ANALISIS STO DGO'!#REF!</definedName>
    <definedName name="dfkfk" hidden="1">'[11]ANALISIS STO DGO'!#REF!</definedName>
    <definedName name="dfrtrghf" hidden="1">'[11]ANALISIS STO DGO'!#REF!</definedName>
    <definedName name="dfsdg" hidden="1">'[11]ANALISIS STO DGO'!#REF!</definedName>
    <definedName name="dftyhrttr" hidden="1">'[11]ANALISIS STO DGO'!#REF!</definedName>
    <definedName name="dgdfh" hidden="1">'[11]ANALISIS STO DGO'!#REF!</definedName>
    <definedName name="dgfd" hidden="1">'[11]ANALISIS STO DGO'!#REF!</definedName>
    <definedName name="dgh" hidden="1">'[16]ANALISIS STO DGO'!#REF!</definedName>
    <definedName name="DIA">#REF!</definedName>
    <definedName name="DIA_10">#REF!</definedName>
    <definedName name="DIA_11">#REF!</definedName>
    <definedName name="DIA_6">#REF!</definedName>
    <definedName name="DIA_7">#REF!</definedName>
    <definedName name="DIA_8">#REF!</definedName>
    <definedName name="DIA_9">#REF!</definedName>
    <definedName name="Dinte.20x15">#REF!</definedName>
    <definedName name="Dintel.Casino">#REF!</definedName>
    <definedName name="Dintel.Cocina">[34]Análisis!#REF!</definedName>
    <definedName name="dintel.curvo">#REF!</definedName>
    <definedName name="Dintel.D.1erN">#REF!</definedName>
    <definedName name="Dintel.D.2doN">#REF!</definedName>
    <definedName name="Dintel.D.3erN">#REF!</definedName>
    <definedName name="Dintel.D.4toN">#REF!</definedName>
    <definedName name="Dintel.D1.15x40">[37]Análisis!#REF!</definedName>
    <definedName name="Dintel.D1.1erN">#REF!</definedName>
    <definedName name="Dintel.D1.2doN">#REF!</definedName>
    <definedName name="Dintel.D1.3erN">#REF!</definedName>
    <definedName name="Dintel.D1.4toN">#REF!</definedName>
    <definedName name="Dintel.D120x40">[37]Análisis!#REF!</definedName>
    <definedName name="Dintel.D2.15x40">[37]Análisis!#REF!</definedName>
    <definedName name="Dintel.D2.1erN">#REF!</definedName>
    <definedName name="Dintel.D2.20x40">[37]Análisis!#REF!</definedName>
    <definedName name="Dintel.D2.2doN">#REF!</definedName>
    <definedName name="Dintel.D2.3erN">#REF!</definedName>
    <definedName name="Dintel.D2.4toN">#REF!</definedName>
    <definedName name="Dintel.DC.1erN">#REF!</definedName>
    <definedName name="Dintel.DC.2doN">#REF!</definedName>
    <definedName name="Dintel.DC.3erN">#REF!</definedName>
    <definedName name="Dintel.DC.4toN">#REF!</definedName>
    <definedName name="Dintel.DN">[37]Análisis!#REF!</definedName>
    <definedName name="Dintel.Horm.Conven.Villas">#REF!</definedName>
    <definedName name="Dintel.Lavanderia">#REF!</definedName>
    <definedName name="Dintel10x20">#REF!</definedName>
    <definedName name="Dintel20x20">#REF!</definedName>
    <definedName name="Dintel20x20.ml">[57]Análisis!$D$557</definedName>
    <definedName name="Dintel20x40">[34]Análisis!$D$230</definedName>
    <definedName name="DIOS">#REF!</definedName>
    <definedName name="Disc.Co.Cc2">[37]Análisis!#REF!</definedName>
    <definedName name="Disc.Col.C">[37]Análisis!#REF!</definedName>
    <definedName name="Disc.Col.C1">[37]Análisis!#REF!</definedName>
    <definedName name="Disc.Col.C2.45x45">[37]Análisis!#REF!</definedName>
    <definedName name="Disc.Col.CA">[37]Análisis!#REF!</definedName>
    <definedName name="Disc.Col.Cc1">[37]Análisis!#REF!</definedName>
    <definedName name="Disc.Losa.techo">[37]Análisis!#REF!</definedName>
    <definedName name="Disc.Muro.MH">[37]Análisis!#REF!</definedName>
    <definedName name="Disc.V3">[37]Análisis!#REF!</definedName>
    <definedName name="Disc.Viga.Curva.30x70">[37]Análisis!#REF!</definedName>
    <definedName name="Disc.Viga.Curva.Vcc1">[37]Análisis!#REF!</definedName>
    <definedName name="Disc.Viga.V1">[37]Análisis!#REF!</definedName>
    <definedName name="Disc.Viga.V10">[37]Análisis!#REF!</definedName>
    <definedName name="Disc.Viga.V2">[37]Análisis!#REF!</definedName>
    <definedName name="Disc.Viga.V4">[37]Análisis!#REF!</definedName>
    <definedName name="Disc.Viga.V5">[37]Análisis!#REF!</definedName>
    <definedName name="Disc.Viga.V6">[37]Análisis!#REF!</definedName>
    <definedName name="Disc.Viga.V7">[37]Análisis!#REF!</definedName>
    <definedName name="Disc.Viga.V7B">[37]Análisis!#REF!</definedName>
    <definedName name="Disc.Viga.V8">[37]Análisis!#REF!</definedName>
    <definedName name="Disc.Viga.V9">[37]Análisis!#REF!</definedName>
    <definedName name="Disc.Zap.Muro.HA">[37]Análisis!#REF!</definedName>
    <definedName name="Disc.Zap.ZC">[37]Análisis!#REF!</definedName>
    <definedName name="Disc.ZC1">[37]Análisis!#REF!</definedName>
    <definedName name="Disc.ZC2">[37]Análisis!#REF!</definedName>
    <definedName name="Disc.ZCA">[37]Análisis!#REF!</definedName>
    <definedName name="Disc.ZCc1">[37]Análisis!#REF!</definedName>
    <definedName name="Disc.ZCc2">[37]Análisis!#REF!</definedName>
    <definedName name="Disco.Col.Cc">[37]Análisis!#REF!</definedName>
    <definedName name="Discoteca">#REF!</definedName>
    <definedName name="DISTRIBUCION_DE_AREAS_POR_NIVEL">#REF!</definedName>
    <definedName name="DISTRIBUCION_DE_AREAS_POR_NIVEL_8">#REF!</definedName>
    <definedName name="Distribucion_Manual_de_cemento__Estabilizacion">'[26]Análisis grales'!$F$687</definedName>
    <definedName name="DIVISAS">#REF!</definedName>
    <definedName name="dolar">#REF!</definedName>
    <definedName name="donatelo">[62]INS!#REF!</definedName>
    <definedName name="donatelo_10">#REF!</definedName>
    <definedName name="donatelo_11">#REF!</definedName>
    <definedName name="donatelo_5">#REF!</definedName>
    <definedName name="donatelo_6">#REF!</definedName>
    <definedName name="donatelo_7">#REF!</definedName>
    <definedName name="donatelo_8">#REF!</definedName>
    <definedName name="donatelo_9">#REF!</definedName>
    <definedName name="Drenaje.Pluvial">#REF!</definedName>
    <definedName name="drgjhk" hidden="1">'[11]ANALISIS STO DGO'!#REF!</definedName>
    <definedName name="drtrgf" hidden="1">'[11]ANALISIS STO DGO'!#REF!</definedName>
    <definedName name="dryhh" hidden="1">'[11]ANALISIS STO DGO'!#REF!</definedName>
    <definedName name="dsd" hidden="1">'[11]ANALISIS STO DGO'!#REF!</definedName>
    <definedName name="dthyt" hidden="1">'[11]ANALISIS STO DGO'!#REF!</definedName>
    <definedName name="dtytry" hidden="1">'[11]ANALISIS STO DGO'!#REF!</definedName>
    <definedName name="DUCHA_PLASTICA_CALIENTE_CROMO_12">#REF!</definedName>
    <definedName name="DUCHA_PLASTICA_CALIENTE_CROMO_12_10">#REF!</definedName>
    <definedName name="DUCHA_PLASTICA_CALIENTE_CROMO_12_11">#REF!</definedName>
    <definedName name="DUCHA_PLASTICA_CALIENTE_CROMO_12_6">#REF!</definedName>
    <definedName name="DUCHA_PLASTICA_CALIENTE_CROMO_12_7">#REF!</definedName>
    <definedName name="DUCHA_PLASTICA_CALIENTE_CROMO_12_8">#REF!</definedName>
    <definedName name="DUCHA_PLASTICA_CALIENTE_CROMO_12_9">#REF!</definedName>
    <definedName name="DUCHAFRIAHG">#REF!</definedName>
    <definedName name="e">#REF!</definedName>
    <definedName name="EBANISTERIA">#REF!</definedName>
    <definedName name="Edi.Hab.Viga.V6">[37]Análisis!#REF!</definedName>
    <definedName name="Edif.Direc.">#REF!</definedName>
    <definedName name="Edif.Ejec.Losa.Techo">[37]Análisis!#REF!</definedName>
    <definedName name="Edif.Hab.Col.C1">[37]Análisis!#REF!</definedName>
    <definedName name="Edif.Hab.Col.C1.2doN">[37]Análisis!#REF!</definedName>
    <definedName name="Edif.Hab.Col.C1.3erN">[37]Análisis!#REF!</definedName>
    <definedName name="Edif.Hab.Col.C2">[37]Análisis!#REF!</definedName>
    <definedName name="Edif.Hab.Col.C2.2doN">[37]Análisis!#REF!</definedName>
    <definedName name="Edif.Hab.Col.C2.3erN">[37]Análisis!#REF!</definedName>
    <definedName name="Edif.Hab.Col.C3.1erN">[37]Análisis!#REF!</definedName>
    <definedName name="Edif.Hab.Col.C3.2doN">[37]Análisis!#REF!</definedName>
    <definedName name="Edif.Hab.Col.C4.2doN">[37]Análisis!#REF!</definedName>
    <definedName name="Edif.Hab.Col.CF">[37]Análisis!#REF!</definedName>
    <definedName name="Edif.Hab.Col4.1eN">[37]Análisis!#REF!</definedName>
    <definedName name="Edif.Hab.Losa.Entrepiso">[37]Análisis!#REF!</definedName>
    <definedName name="Edif.Hab.Losa.Techo">[37]Análisis!#REF!</definedName>
    <definedName name="Edif.Hab.Platea">[37]Análisis!#REF!</definedName>
    <definedName name="Edif.Hab.Viga.V1">[37]Análisis!#REF!</definedName>
    <definedName name="Edif.Hab.Viga.V10">[37]Análisis!#REF!</definedName>
    <definedName name="Edif.Hab.Viga.V3">[37]Análisis!#REF!</definedName>
    <definedName name="Edif.Hab.Viga.V4">[37]Análisis!#REF!</definedName>
    <definedName name="Edif.Hab.Viga.V5">[37]Análisis!#REF!</definedName>
    <definedName name="Edif.Hab.Viga.V5b">[37]Análisis!#REF!</definedName>
    <definedName name="Edif.Hab.Viga.V8">[37]Análisis!#REF!</definedName>
    <definedName name="Edif.Hab.VigaV2">[37]Análisis!#REF!</definedName>
    <definedName name="Edif.Hab.VigaV9">[37]Análisis!#REF!</definedName>
    <definedName name="Edif.Hab.Zap.Col.CF">[37]Análisis!#REF!</definedName>
    <definedName name="Edif.Hab.Zap.Escalera">[37]Análisis!#REF!</definedName>
    <definedName name="Edif.Hab.Zap.Zc3">[37]Análisis!#REF!</definedName>
    <definedName name="Edif.Hab.Zap.Zc4">[37]Análisis!#REF!</definedName>
    <definedName name="EDIF.HABIT.PLATEA">#REF!</definedName>
    <definedName name="EDIF.HABITACIONES">#REF!</definedName>
    <definedName name="Edif.Personal">#REF!</definedName>
    <definedName name="Edif.Serv.Col.C">[37]Análisis!#REF!</definedName>
    <definedName name="Edif.Serv.Col.C1">[37]Análisis!#REF!</definedName>
    <definedName name="Edif.Serv.Losa.Entrepiso">[37]Análisis!#REF!</definedName>
    <definedName name="Edif.Serv.Losa.Techo">[37]Análisis!#REF!</definedName>
    <definedName name="Edif.Serv.V1">[37]Análisis!#REF!</definedName>
    <definedName name="Edif.Serv.V10">[37]Análisis!#REF!</definedName>
    <definedName name="Edif.Serv.V11">[37]Análisis!#REF!</definedName>
    <definedName name="Edif.Serv.V12">[37]Análisis!#REF!</definedName>
    <definedName name="Edif.Serv.V13">[37]Análisis!#REF!</definedName>
    <definedName name="Edif.Serv.V14">[37]Análisis!#REF!</definedName>
    <definedName name="Edif.Serv.V15">[37]Análisis!#REF!</definedName>
    <definedName name="Edif.Serv.V2">[37]Análisis!#REF!</definedName>
    <definedName name="Edif.Serv.V3">[37]Análisis!#REF!</definedName>
    <definedName name="Edif.Serv.V4">[37]Análisis!#REF!</definedName>
    <definedName name="Edif.Serv.V5">[37]Análisis!#REF!</definedName>
    <definedName name="Edif.Serv.V6">[37]Análisis!#REF!</definedName>
    <definedName name="Edif.Serv.V7">[37]Análisis!#REF!</definedName>
    <definedName name="Edif.Serv.V8">[37]Análisis!#REF!</definedName>
    <definedName name="Edif.Serv.V9">[37]Análisis!#REF!</definedName>
    <definedName name="Edif.Serv.VA">[37]Análisis!#REF!</definedName>
    <definedName name="Edif.Serv.Zap.ZC">[37]Análisis!#REF!</definedName>
    <definedName name="Edif.Serv.Zap.ZC1">[37]Análisis!#REF!</definedName>
    <definedName name="Edificio.Administracion">'[34]Edificio Administracion'!$G$112</definedName>
    <definedName name="Edificio.de.Entrada">'[34]Edificio de Entrada'!$G$77</definedName>
    <definedName name="EDIFICIO.DE.SERVICIOS">#REF!</definedName>
    <definedName name="ELECTRICAS">#REF!</definedName>
    <definedName name="ELECTRICIDAD">#REF!</definedName>
    <definedName name="Electrico2" hidden="1">'[13]ANALISIS STO DGO'!#REF!</definedName>
    <definedName name="ELECTRODOS">#REF!</definedName>
    <definedName name="Electrodos__caja_10_lb">[26]Insumos!$G$543</definedName>
    <definedName name="ELECTRODOS_10">#REF!</definedName>
    <definedName name="ELECTRODOS_11">#REF!</definedName>
    <definedName name="ELECTRODOS_6">#REF!</definedName>
    <definedName name="ELECTRODOS_7">#REF!</definedName>
    <definedName name="ELECTRODOS_8">#REF!</definedName>
    <definedName name="ELECTRODOS_9">#REF!</definedName>
    <definedName name="ELVIRA">#REF!</definedName>
    <definedName name="EMERGE" hidden="1">'[13]ANALISIS STO DGO'!#REF!</definedName>
    <definedName name="EMERGENCY" hidden="1">'[13]ANALISIS STO DGO'!#REF!</definedName>
    <definedName name="Empalme_de_Pilotes_3">#N/A</definedName>
    <definedName name="EMPCOL">#REF!</definedName>
    <definedName name="EMPEXTMA">#REF!</definedName>
    <definedName name="EMPINTMA">#REF!</definedName>
    <definedName name="EMPPULSCOL">#REF!</definedName>
    <definedName name="EMPRAS">#REF!</definedName>
    <definedName name="EMPRUS">#REF!</definedName>
    <definedName name="EMPTECHO">#REF!</definedName>
    <definedName name="Empuje_material_Excavado">'[26]Análisis grales'!$F$2079</definedName>
    <definedName name="ENCACHE">#REF!</definedName>
    <definedName name="ENCACHE_10">#REF!</definedName>
    <definedName name="ENCACHE_11">#REF!</definedName>
    <definedName name="ENCACHE_6">#REF!</definedName>
    <definedName name="ENCACHE_7">#REF!</definedName>
    <definedName name="ENCACHE_8">#REF!</definedName>
    <definedName name="ENCACHE_9">#REF!</definedName>
    <definedName name="Encache_de_Piedra__Decorativo">'[26]Análisis grales'!$F$1978</definedName>
    <definedName name="Encache_de_Piedra__No_Decorativo">'[26]Análisis grales'!$F$2868</definedName>
    <definedName name="Encargado_seguridad">[26]Insumos!$G$630</definedName>
    <definedName name="Encerado.Marmol">#REF!</definedName>
    <definedName name="ENCOF_COLS_1">#REF!</definedName>
    <definedName name="ENCOF_COLS_1_10">#REF!</definedName>
    <definedName name="ENCOF_COLS_1_11">#REF!</definedName>
    <definedName name="ENCOF_COLS_1_5">#REF!</definedName>
    <definedName name="ENCOF_COLS_1_6">#REF!</definedName>
    <definedName name="ENCOF_COLS_1_7">#REF!</definedName>
    <definedName name="ENCOF_COLS_1_8">#REF!</definedName>
    <definedName name="ENCOF_COLS_1_9">#REF!</definedName>
    <definedName name="ENCOF_DES_TC_COL_VIGA_AMARRE">#REF!</definedName>
    <definedName name="ENCOF_DES_TC_COL_VIGA_AMARRE_10">#REF!</definedName>
    <definedName name="ENCOF_DES_TC_COL_VIGA_AMARRE_11">#REF!</definedName>
    <definedName name="ENCOF_DES_TC_COL_VIGA_AMARRE_6">#REF!</definedName>
    <definedName name="ENCOF_DES_TC_COL_VIGA_AMARRE_7">#REF!</definedName>
    <definedName name="ENCOF_DES_TC_COL_VIGA_AMARRE_8">#REF!</definedName>
    <definedName name="ENCOF_DES_TC_COL_VIGA_AMARRE_9">#REF!</definedName>
    <definedName name="ENCOF_DES_TC_COL50">#REF!</definedName>
    <definedName name="ENCOF_DES_TC_COL50_10">#REF!</definedName>
    <definedName name="ENCOF_DES_TC_COL50_11">#REF!</definedName>
    <definedName name="ENCOF_DES_TC_COL50_6">#REF!</definedName>
    <definedName name="ENCOF_DES_TC_COL50_7">#REF!</definedName>
    <definedName name="ENCOF_DES_TC_COL50_8">#REF!</definedName>
    <definedName name="ENCOF_DES_TC_COL50_9">#REF!</definedName>
    <definedName name="ENCOF_DES_TC_DINTEL_ML">#REF!</definedName>
    <definedName name="ENCOF_DES_TC_DINTEL_ML_10">#REF!</definedName>
    <definedName name="ENCOF_DES_TC_DINTEL_ML_11">#REF!</definedName>
    <definedName name="ENCOF_DES_TC_DINTEL_ML_6">#REF!</definedName>
    <definedName name="ENCOF_DES_TC_DINTEL_ML_7">#REF!</definedName>
    <definedName name="ENCOF_DES_TC_DINTEL_ML_8">#REF!</definedName>
    <definedName name="ENCOF_DES_TC_DINTEL_ML_9">#REF!</definedName>
    <definedName name="ENCOF_DES_TC_MUROS">#REF!</definedName>
    <definedName name="ENCOF_DES_TC_MUROS_10">#REF!</definedName>
    <definedName name="ENCOF_DES_TC_MUROS_11">#REF!</definedName>
    <definedName name="ENCOF_DES_TC_MUROS_6">#REF!</definedName>
    <definedName name="ENCOF_DES_TC_MUROS_7">#REF!</definedName>
    <definedName name="ENCOF_DES_TC_MUROS_8">#REF!</definedName>
    <definedName name="ENCOF_DES_TC_MUROS_9">#REF!</definedName>
    <definedName name="ENCOF_TC_LOSA">#REF!</definedName>
    <definedName name="ENCOF_TC_LOSA_10">#REF!</definedName>
    <definedName name="ENCOF_TC_LOSA_11">#REF!</definedName>
    <definedName name="ENCOF_TC_LOSA_6">#REF!</definedName>
    <definedName name="ENCOF_TC_LOSA_7">#REF!</definedName>
    <definedName name="ENCOF_TC_LOSA_8">#REF!</definedName>
    <definedName name="ENCOF_TC_LOSA_9">#REF!</definedName>
    <definedName name="ENCOF_TC_MURO_1">#REF!</definedName>
    <definedName name="ENCOF_TC_MURO_1_10">#REF!</definedName>
    <definedName name="ENCOF_TC_MURO_1_11">#REF!</definedName>
    <definedName name="ENCOF_TC_MURO_1_6">#REF!</definedName>
    <definedName name="ENCOF_TC_MURO_1_7">#REF!</definedName>
    <definedName name="ENCOF_TC_MURO_1_8">#REF!</definedName>
    <definedName name="ENCOF_TC_MURO_1_9">#REF!</definedName>
    <definedName name="ENCOFRADO_COL_RETALLE_0.10">#REF!</definedName>
    <definedName name="ENCOFRADO_COL_RETALLE_0.10_10">#REF!</definedName>
    <definedName name="ENCOFRADO_COL_RETALLE_0.10_11">#REF!</definedName>
    <definedName name="ENCOFRADO_COL_RETALLE_0.10_6">#REF!</definedName>
    <definedName name="ENCOFRADO_COL_RETALLE_0.10_7">#REF!</definedName>
    <definedName name="ENCOFRADO_COL_RETALLE_0.10_8">#REF!</definedName>
    <definedName name="ENCOFRADO_COL_RETALLE_0.10_9">#REF!</definedName>
    <definedName name="ENCOFRADO_ESCALERA">#REF!</definedName>
    <definedName name="ENCOFRADO_ESCALERA_10">#REF!</definedName>
    <definedName name="ENCOFRADO_ESCALERA_11">#REF!</definedName>
    <definedName name="ENCOFRADO_ESCALERA_6">#REF!</definedName>
    <definedName name="ENCOFRADO_ESCALERA_7">#REF!</definedName>
    <definedName name="ENCOFRADO_ESCALERA_8">#REF!</definedName>
    <definedName name="ENCOFRADO_ESCALERA_9">#REF!</definedName>
    <definedName name="ENCOFRADO_LOSA">#REF!</definedName>
    <definedName name="ENCOFRADO_LOSA_10">#REF!</definedName>
    <definedName name="ENCOFRADO_LOSA_11">#REF!</definedName>
    <definedName name="ENCOFRADO_LOSA_6">#REF!</definedName>
    <definedName name="ENCOFRADO_LOSA_7">#REF!</definedName>
    <definedName name="ENCOFRADO_LOSA_8">#REF!</definedName>
    <definedName name="ENCOFRADO_LOSA_9">#REF!</definedName>
    <definedName name="ENCOFRADO_MUROS">#REF!</definedName>
    <definedName name="ENCOFRADO_MUROS_10">#REF!</definedName>
    <definedName name="ENCOFRADO_MUROS_11">#REF!</definedName>
    <definedName name="ENCOFRADO_MUROS_6">#REF!</definedName>
    <definedName name="ENCOFRADO_MUROS_7">#REF!</definedName>
    <definedName name="ENCOFRADO_MUROS_8">#REF!</definedName>
    <definedName name="ENCOFRADO_MUROS_9">#REF!</definedName>
    <definedName name="ENCOFRADO_MUROS_CONFECC">#REF!</definedName>
    <definedName name="ENCOFRADO_MUROS_CONFECC_10">#REF!</definedName>
    <definedName name="ENCOFRADO_MUROS_CONFECC_11">#REF!</definedName>
    <definedName name="ENCOFRADO_MUROS_CONFECC_6">#REF!</definedName>
    <definedName name="ENCOFRADO_MUROS_CONFECC_7">#REF!</definedName>
    <definedName name="ENCOFRADO_MUROS_CONFECC_8">#REF!</definedName>
    <definedName name="ENCOFRADO_MUROS_CONFECC_9">#REF!</definedName>
    <definedName name="ENCOFRADO_MUROS_instalacion">#REF!</definedName>
    <definedName name="ENCOFRADO_MUROS_instalacion_10">#REF!</definedName>
    <definedName name="ENCOFRADO_MUROS_instalacion_11">#REF!</definedName>
    <definedName name="ENCOFRADO_MUROS_instalacion_6">#REF!</definedName>
    <definedName name="ENCOFRADO_MUROS_instalacion_7">#REF!</definedName>
    <definedName name="ENCOFRADO_MUROS_instalacion_8">#REF!</definedName>
    <definedName name="ENCOFRADO_MUROS_instalacion_9">#REF!</definedName>
    <definedName name="ENCOFRADO_VIGA">#REF!</definedName>
    <definedName name="ENCOFRADO_VIGA_10">#REF!</definedName>
    <definedName name="ENCOFRADO_VIGA_11">#REF!</definedName>
    <definedName name="ENCOFRADO_VIGA_6">#REF!</definedName>
    <definedName name="ENCOFRADO_VIGA_7">#REF!</definedName>
    <definedName name="ENCOFRADO_VIGA_8">#REF!</definedName>
    <definedName name="ENCOFRADO_VIGA_9">#REF!</definedName>
    <definedName name="ENCOFRADO_VIGA_AMARRE_20x20">#REF!</definedName>
    <definedName name="ENCOFRADO_VIGA_AMARRE_20x20_10">#REF!</definedName>
    <definedName name="ENCOFRADO_VIGA_AMARRE_20x20_11">#REF!</definedName>
    <definedName name="ENCOFRADO_VIGA_AMARRE_20x20_6">#REF!</definedName>
    <definedName name="ENCOFRADO_VIGA_AMARRE_20x20_7">#REF!</definedName>
    <definedName name="ENCOFRADO_VIGA_AMARRE_20x20_8">#REF!</definedName>
    <definedName name="ENCOFRADO_VIGA_AMARRE_20x20_9">#REF!</definedName>
    <definedName name="ENCOFRADO_VIGA_FONDO">#REF!</definedName>
    <definedName name="ENCOFRADO_VIGA_FONDO_10">#REF!</definedName>
    <definedName name="ENCOFRADO_VIGA_FONDO_11">#REF!</definedName>
    <definedName name="ENCOFRADO_VIGA_FONDO_6">#REF!</definedName>
    <definedName name="ENCOFRADO_VIGA_FONDO_7">#REF!</definedName>
    <definedName name="ENCOFRADO_VIGA_FONDO_8">#REF!</definedName>
    <definedName name="ENCOFRADO_VIGA_FONDO_9">#REF!</definedName>
    <definedName name="ENCOFRADO_VIGA_GUARDERA">#REF!</definedName>
    <definedName name="ENCOFRADO_VIGA_GUARDERA_10">#REF!</definedName>
    <definedName name="ENCOFRADO_VIGA_GUARDERA_11">#REF!</definedName>
    <definedName name="ENCOFRADO_VIGA_GUARDERA_6">#REF!</definedName>
    <definedName name="ENCOFRADO_VIGA_GUARDERA_7">#REF!</definedName>
    <definedName name="ENCOFRADO_VIGA_GUARDERA_8">#REF!</definedName>
    <definedName name="ENCOFRADO_VIGA_GUARDERA_9">#REF!</definedName>
    <definedName name="encofradocolumna">#REF!</definedName>
    <definedName name="encofradocolumna_6">#REF!</definedName>
    <definedName name="encofradocolumna_8">#REF!</definedName>
    <definedName name="encofradorampa">#REF!</definedName>
    <definedName name="encofradorampa_8">#REF!</definedName>
    <definedName name="Energia_Planta_electrica__Compra_25Kw__Modelo_Gw25_marca_Pramac___Tanque_de_Combustible__130_Galones">[26]Insumos!$G$736</definedName>
    <definedName name="Enrocado_de_Protección">'[26]Análisis grales'!$F$5225</definedName>
    <definedName name="EQ.Batching.Plant.50yd3.hr">#REF!</definedName>
    <definedName name="EQ.Camion.Trompo.Ligador.7m3">#REF!</definedName>
    <definedName name="EQ.Grua.PH40.Boom80">#REF!</definedName>
    <definedName name="EQ.Pala.Cargadora.CAT930">#REF!</definedName>
    <definedName name="EQ.Planta.electrica50KVA">#REF!</definedName>
    <definedName name="Equipo_de_Oxicorte__uso_horario">'[26]Análisis grales'!$F$831</definedName>
    <definedName name="Equipo_oxicorte_mang_relojes_antorcha">[26]Insumos!$G$547</definedName>
    <definedName name="EQUIPOS">#REF!</definedName>
    <definedName name="Equipos_de_A_Ac_tipo_split_Inverter_Gree_18000_btu">[26]Insumos!$G$734</definedName>
    <definedName name="ere" hidden="1">'[13]ANALISIS STO DGO'!#REF!</definedName>
    <definedName name="erterter" hidden="1">'[11]ANALISIS STO DGO'!#REF!</definedName>
    <definedName name="ertwtw" hidden="1">'[11]ANALISIS STO DGO'!#REF!</definedName>
    <definedName name="erty" hidden="1">'[11]ANALISIS STO DGO'!#REF!</definedName>
    <definedName name="erwetet" hidden="1">'[11]ANALISIS STO DGO'!#REF!</definedName>
    <definedName name="erytrt" hidden="1">'[11]ANALISIS STO DGO'!#REF!</definedName>
    <definedName name="Escalera">#REF!</definedName>
    <definedName name="Escalera__pasarela__etc._Oficina">[26]Insumos!$G$135</definedName>
    <definedName name="Escalera_Interior_en_Cisterna__Registro_CI">'[26]Análisis grales'!$F$3092</definedName>
    <definedName name="ESCALERAS">#REF!</definedName>
    <definedName name="ESCALERAS_AN">#REF!</definedName>
    <definedName name="escalon.Ceramica">#REF!</definedName>
    <definedName name="Escalón.Ceramica">#REF!</definedName>
    <definedName name="escalon.de1.0">[59]Análisis!$D$1354</definedName>
    <definedName name="escalon.de1.2">[59]Análisis!$D$1344</definedName>
    <definedName name="escalon.de1.6">[59]Análisis!$D$1334</definedName>
    <definedName name="escalon.de1.8">[59]Análisis!$D$1324</definedName>
    <definedName name="escalon.de2.0">[59]Análisis!$D$1314</definedName>
    <definedName name="escalon.de30">[59]Análisis!$D$1293</definedName>
    <definedName name="escalon.de60">[59]Análisis!$D$1304</definedName>
    <definedName name="Escalón.Marmol">#REF!</definedName>
    <definedName name="ESCALON_17x30">#REF!</definedName>
    <definedName name="ESCALON_17x30_10">#REF!</definedName>
    <definedName name="ESCALON_17x30_11">#REF!</definedName>
    <definedName name="ESCALON_17x30_6">#REF!</definedName>
    <definedName name="ESCALON_17x30_7">#REF!</definedName>
    <definedName name="ESCALON_17x30_8">#REF!</definedName>
    <definedName name="ESCALON_17x30_9">#REF!</definedName>
    <definedName name="escalone.antideslizante">#REF!</definedName>
    <definedName name="ESCALONES">#REF!</definedName>
    <definedName name="escalones.ant.60cm">[59]Análisis!$D$1278</definedName>
    <definedName name="escalones.ceramica">[57]Análisis!$D$1340</definedName>
    <definedName name="Escalones.Hormigon">#REF!</definedName>
    <definedName name="Escalones_de_Cemento">'[26]Análisis grales'!$F$1788</definedName>
    <definedName name="Escalones_Granito_Blanco_2_y_3">[26]Insumos!$G$347</definedName>
    <definedName name="Escalones_malla_ciclonica">[26]Insumos!$G$409</definedName>
    <definedName name="Escarificacion_de_superficie">'[26]Análisis grales'!$F$951</definedName>
    <definedName name="ESCGRA23B">#REF!</definedName>
    <definedName name="ESCMARAGLPR">#REF!</definedName>
    <definedName name="Escoba">[26]Insumos!$G$402</definedName>
    <definedName name="ESCOBILLON">#REF!</definedName>
    <definedName name="ESCOBILLON_10">#REF!</definedName>
    <definedName name="ESCOBILLON_11">#REF!</definedName>
    <definedName name="ESCOBILLON_13">#REF!</definedName>
    <definedName name="ESCOBILLON_6">#REF!</definedName>
    <definedName name="ESCOBILLON_7">#REF!</definedName>
    <definedName name="ESCOBILLON_8">#REF!</definedName>
    <definedName name="ESCOBILLON_9">#REF!</definedName>
    <definedName name="Escobillones">[26]Insumos!$G$551</definedName>
    <definedName name="Escritorios__en__Rectangulares">[26]Insumos!$G$738</definedName>
    <definedName name="Escritorios__en_Rectangular_tipo_L">[26]Insumos!$G$737</definedName>
    <definedName name="ESCSUPCHAB">#REF!</definedName>
    <definedName name="ESCVIBG">#REF!</definedName>
    <definedName name="Eslingas_3">#N/A</definedName>
    <definedName name="espejo.cristaluz">#REF!</definedName>
    <definedName name="espejo.pulido">#REF!</definedName>
    <definedName name="esquineros">[53]Insumos!$L$43</definedName>
    <definedName name="Est.terminal.patinillo">#REF!</definedName>
    <definedName name="ESTAMPADO">#REF!</definedName>
    <definedName name="ESTAMPADO_10">#REF!</definedName>
    <definedName name="ESTAMPADO_11">#REF!</definedName>
    <definedName name="ESTAMPADO_6">#REF!</definedName>
    <definedName name="ESTAMPADO_7">#REF!</definedName>
    <definedName name="ESTAMPADO_8">#REF!</definedName>
    <definedName name="ESTAMPADO_9">#REF!</definedName>
    <definedName name="ESTANQUES">#REF!</definedName>
    <definedName name="ESTMET">#REF!</definedName>
    <definedName name="ESTOPA">#REF!</definedName>
    <definedName name="ESTOPA_10">#REF!</definedName>
    <definedName name="ESTOPA_11">#REF!</definedName>
    <definedName name="ESTOPA_6">#REF!</definedName>
    <definedName name="ESTOPA_7">#REF!</definedName>
    <definedName name="ESTOPA_8">#REF!</definedName>
    <definedName name="ESTOPA_9">#REF!</definedName>
    <definedName name="ESTRIA">#REF!</definedName>
    <definedName name="ESTRIAS">#REF!</definedName>
    <definedName name="Estrias.Villas">#REF!</definedName>
    <definedName name="ESTRUCTMET">#REF!</definedName>
    <definedName name="Estucado">#REF!</definedName>
    <definedName name="ETAPA3">#REF!</definedName>
    <definedName name="ethyt" hidden="1">'[11]ANALISIS STO DGO'!#REF!</definedName>
    <definedName name="EURO">#REF!</definedName>
    <definedName name="Exc.Arena.Densa">#REF!</definedName>
    <definedName name="Excav.Mecanic.Arena">#REF!</definedName>
    <definedName name="Excav.Mecanic.Roca">#REF!</definedName>
    <definedName name="Excav.Tierra">#REF!</definedName>
    <definedName name="EXCAVACION">#REF!</definedName>
    <definedName name="Excavacion.en.Roca">#REF!</definedName>
    <definedName name="Excavacion_de_material_no_clasificado_con_excavadora_235">'[26]Análisis grales'!$F$2085</definedName>
    <definedName name="Excavacion_de_Préstamo">'[26]Análisis grales'!$F$2175</definedName>
    <definedName name="Excavacion_de_roca_a_compresor_Demolicion_de_HormigonHA.">'[26]Análisis grales'!$F$775</definedName>
    <definedName name="Excavación_de_roca_blanda__a_mano">'[26]Análisis grales'!$F$1060</definedName>
    <definedName name="Excavación_de_Roca_con_Retromartillo">'[26]Análisis grales'!$F$4067</definedName>
    <definedName name="Excavacion_en_linea_de_Impulsion">'[26]Análisis grales'!$F$4731</definedName>
    <definedName name="Excavacion_en_tierra">'[26]Análisis grales'!$F$4383</definedName>
    <definedName name="Excavacion_Material_Inservible_con_D8K">'[26]Análisis grales'!$F$964</definedName>
    <definedName name="Excavacion_para_estructuras__Hasta_3.70_mts">'[26]Análisis grales'!$F$4060</definedName>
    <definedName name="Excavacion_para_estructuras_hasta_1.50">'[26]Análisis grales'!$F$2614</definedName>
    <definedName name="Excavacion_para_estructuras_hasta_1.85">'[26]Análisis grales'!$F$3413</definedName>
    <definedName name="Excavación_ponderada_mat._no_clasificado">'[26]Análisis grales'!$F$2505</definedName>
    <definedName name="Excel_BuiltIn_Extract">#REF!</definedName>
    <definedName name="Excel_BuiltIn_Extract_10">#REF!</definedName>
    <definedName name="Excel_BuiltIn_Extract_11">#REF!</definedName>
    <definedName name="Excel_BuiltIn_Extract_5">#REF!</definedName>
    <definedName name="Excel_BuiltIn_Extract_6">#REF!</definedName>
    <definedName name="Excel_BuiltIn_Extract_7">#REF!</definedName>
    <definedName name="Excel_BuiltIn_Extract_8">#REF!</definedName>
    <definedName name="Excel_BuiltIn_Extract_9">#REF!</definedName>
    <definedName name="Excel_BuiltIn_Print_Area">#REF!</definedName>
    <definedName name="Excel_BuiltIn_Print_Area_13">#REF!</definedName>
    <definedName name="Excel_BuiltIn_Print_Titles">NA()</definedName>
    <definedName name="Excel_BuiltIn_Print_Titles_3">#REF!</definedName>
    <definedName name="expansiones.3.8">[53]Insumos!$L$35</definedName>
    <definedName name="expl">[41]ADDENDA!#REF!</definedName>
    <definedName name="expl_6">#REF!</definedName>
    <definedName name="expl_8">#REF!</definedName>
    <definedName name="Exteriores">[34]Resumen!$F$32</definedName>
    <definedName name="Extracción_de_lodo_a_mano_en_CC3">'[26]Análisis grales'!$F$5387</definedName>
    <definedName name="Extracción_de_lodo_con_Retro_320_CAT">'[26]Análisis grales'!$F$2152</definedName>
    <definedName name="Extracción_IM">#REF!</definedName>
    <definedName name="Extracción_IM_10">#REF!</definedName>
    <definedName name="Extracción_IM_11">#REF!</definedName>
    <definedName name="Extracción_IM_5">#REF!</definedName>
    <definedName name="Extracción_IM_6">#REF!</definedName>
    <definedName name="Extracción_IM_7">#REF!</definedName>
    <definedName name="Extracción_IM_8">#REF!</definedName>
    <definedName name="Extracción_IM_9">#REF!</definedName>
    <definedName name="Extractores.de.Aire">#REF!</definedName>
    <definedName name="Fabricacion.Horm.Ind.">#REF!</definedName>
    <definedName name="Fac.optimi.obras.arte">'[63]ANALISIS A USAR'!$J$17</definedName>
    <definedName name="fachada.madera">#REF!</definedName>
    <definedName name="FACTOR">[26]Insumos!$B$1</definedName>
    <definedName name="FALLEBA10">#REF!</definedName>
    <definedName name="FALLEBA6">#REF!</definedName>
    <definedName name="fd" hidden="1">'[64]ANALISIS STO DGO'!#REF!</definedName>
    <definedName name="fdghdfh" hidden="1">'[11]ANALISIS STO DGO'!#REF!</definedName>
    <definedName name="fdhh" hidden="1">'[11]ANALISIS STO DGO'!#REF!</definedName>
    <definedName name="FE">'[65]med.mov.de tierras2'!$D$12</definedName>
    <definedName name="FECHACREACION">#REF!</definedName>
    <definedName name="FEO" hidden="1">'[11]ANALISIS STO DGO'!#REF!</definedName>
    <definedName name="Fertilizante_15_15">[26]Insumos!$G$479</definedName>
    <definedName name="FF" hidden="1">#REF!</definedName>
    <definedName name="ffff" hidden="1">#REF!</definedName>
    <definedName name="fg" hidden="1">'[11]ANALISIS STO DGO'!#REF!</definedName>
    <definedName name="fgdf" hidden="1">'[11]ANALISIS STO DGO'!#REF!</definedName>
    <definedName name="fgdfh" hidden="1">'[11]ANALISIS STO DGO'!#REF!</definedName>
    <definedName name="fgf" hidden="1">'[66]ANALISIS STO DGO'!#REF!</definedName>
    <definedName name="fgfhf" hidden="1">'[11]ANALISIS STO DGO'!#REF!</definedName>
    <definedName name="fgfhhfg" hidden="1">'[11]ANALISIS STO DGO'!#REF!</definedName>
    <definedName name="fghfyuj" hidden="1">'[11]ANALISIS STO DGO'!#REF!</definedName>
    <definedName name="fgjggj" hidden="1">'[11]ANALISIS STO DGO'!#REF!</definedName>
    <definedName name="fgjghjhh" hidden="1">'[11]ANALISIS STO DGO'!#REF!</definedName>
    <definedName name="fgjhgj" hidden="1">'[11]ANALISIS STO DGO'!#REF!</definedName>
    <definedName name="fgjj" hidden="1">'[11]ANALISIS STO DGO'!#REF!</definedName>
    <definedName name="fgkjm" hidden="1">'[11]ANALISIS STO DGO'!#REF!</definedName>
    <definedName name="fh" hidden="1">'[11]ANALISIS STO DGO'!#REF!</definedName>
    <definedName name="fhdf" hidden="1">'[66]ANALISIS STO DGO'!#REF!</definedName>
    <definedName name="fhftgh" hidden="1">'[11]ANALISIS STO DGO'!#REF!</definedName>
    <definedName name="fhgdfh" hidden="1">'[11]ANALISIS STO DGO'!#REF!</definedName>
    <definedName name="fhgfj" hidden="1">'[11]ANALISIS STO DGO'!#REF!</definedName>
    <definedName name="fhjgjhg" hidden="1">'[11]ANALISIS STO DGO'!#REF!</definedName>
    <definedName name="Figurado_de_Acero_en_taller">'[26]Análisis grales'!$F$766</definedName>
    <definedName name="Figurado_Industrial">[26]Insumos!$G$718</definedName>
    <definedName name="fino">[34]Insumos!$E$108</definedName>
    <definedName name="Fino.Inclinado">#REF!</definedName>
    <definedName name="Fino.Normal">#REF!</definedName>
    <definedName name="Fino.Techo.bermuda">[34]Análisis!$D$1202</definedName>
    <definedName name="fino.tipo.bermuda">#REF!</definedName>
    <definedName name="Fino_de_Techo___7.5_cm">'[26]analisis MVSUR'!$G$241</definedName>
    <definedName name="FINOTECHOBER">#REF!</definedName>
    <definedName name="FINOTECHOINCL">#REF!</definedName>
    <definedName name="FINOTECHOPLA">#REF!</definedName>
    <definedName name="fioa" hidden="1">'[11]ANALISIS STO DGO'!#REF!</definedName>
    <definedName name="fionl" hidden="1">'[11]ANALISIS STO DGO'!#REF!</definedName>
    <definedName name="FIOR">#REF!</definedName>
    <definedName name="FIOR_8">#REF!</definedName>
    <definedName name="fkep" hidden="1">'[11]ANALISIS STO DGO'!#REF!</definedName>
    <definedName name="Flecha_doble">[26]Insumos!$G$593</definedName>
    <definedName name="Flecha_sencilla">[26]Insumos!$G$592</definedName>
    <definedName name="Flex_Rex">[26]Insumos!$G$355</definedName>
    <definedName name="FLUXOMETROINODORO">#REF!</definedName>
    <definedName name="FLUXOMETROORINAL">#REF!</definedName>
    <definedName name="fo">#REF!</definedName>
    <definedName name="FORMALETA">#REF!</definedName>
    <definedName name="Fra" hidden="1">'[13]ANALISIS STO DGO'!#REF!</definedName>
    <definedName name="FRAGUA">#REF!</definedName>
    <definedName name="fraguache">[57]Análisis!$D$1042</definedName>
    <definedName name="FREG1HG">#REF!</definedName>
    <definedName name="FREG2HG">#REF!</definedName>
    <definedName name="FREGADERO_DOBLE_ACERO_INOX">#REF!</definedName>
    <definedName name="FREGADERO_DOBLE_ACERO_INOX_10">#REF!</definedName>
    <definedName name="FREGADERO_DOBLE_ACERO_INOX_11">#REF!</definedName>
    <definedName name="FREGADERO_DOBLE_ACERO_INOX_6">#REF!</definedName>
    <definedName name="FREGADERO_DOBLE_ACERO_INOX_7">#REF!</definedName>
    <definedName name="FREGADERO_DOBLE_ACERO_INOX_8">#REF!</definedName>
    <definedName name="FREGADERO_DOBLE_ACERO_INOX_9">#REF!</definedName>
    <definedName name="Fregadero_sencillo">[26]Insumos!$G$359</definedName>
    <definedName name="FREGADERO_SENCILLO_ACERO_INOX">#REF!</definedName>
    <definedName name="FREGADERO_SENCILLO_ACERO_INOX_10">#REF!</definedName>
    <definedName name="FREGADERO_SENCILLO_ACERO_INOX_11">#REF!</definedName>
    <definedName name="FREGADERO_SENCILLO_ACERO_INOX_6">#REF!</definedName>
    <definedName name="FREGADERO_SENCILLO_ACERO_INOX_7">#REF!</definedName>
    <definedName name="FREGADERO_SENCILLO_ACERO_INOX_8">#REF!</definedName>
    <definedName name="FREGADERO_SENCILLO_ACERO_INOX_9">#REF!</definedName>
    <definedName name="FREGDOBLE">[12]insumo!#REF!</definedName>
    <definedName name="FREGRADERODOBLE">[12]insumo!$D$21</definedName>
    <definedName name="Fridel">#REF!</definedName>
    <definedName name="fsadfasdf" hidden="1">'[11]ANALISIS STO DGO'!#REF!</definedName>
    <definedName name="fsdfklj" hidden="1">'[11]ANALISIS STO DGO'!#REF!</definedName>
    <definedName name="FSDFS">#REF!</definedName>
    <definedName name="FSDFS_6">#REF!</definedName>
    <definedName name="fuente.entrada">[34]Resumen!$D$21</definedName>
    <definedName name="Fulminante_verde_cal._22_americano">[26]Insumos!$G$450</definedName>
    <definedName name="FUNCION">[67]FUNCION!$C$16</definedName>
    <definedName name="Furgón_40_pies_para_materiales_alq_mes">[26]Insumos!$G$249</definedName>
    <definedName name="Furgón_completo__suministro">[26]Insumos!$G$136</definedName>
    <definedName name="FZ">#REF!</definedName>
    <definedName name="g">#REF!</definedName>
    <definedName name="GABCONINC01">#REF!</definedName>
    <definedName name="Gabinete.pared.cocina.caoba">#REF!</definedName>
    <definedName name="Gabinete.piso.baño.caoba">#REF!</definedName>
    <definedName name="Gabinete.piso.cocina.caoba">#REF!</definedName>
    <definedName name="gabinetesandiroba">[68]INSUMOS!$F$303</definedName>
    <definedName name="GABPARCA">#REF!</definedName>
    <definedName name="GABPARCAPLY">#REF!</definedName>
    <definedName name="GABPARPI">#REF!</definedName>
    <definedName name="GABPARPIPLY">#REF!</definedName>
    <definedName name="GABPISCA">#REF!</definedName>
    <definedName name="GABPISCAPLY">#REF!</definedName>
    <definedName name="GABPISPI">#REF!</definedName>
    <definedName name="GABPISPIPLY">#REF!</definedName>
    <definedName name="Garcia" hidden="1">'[11]ANALISIS STO DGO'!#REF!</definedName>
    <definedName name="Garita">#REF!</definedName>
    <definedName name="GAS_CIL">#REF!</definedName>
    <definedName name="GAS_CIL_10">#REF!</definedName>
    <definedName name="GAS_CIL_11">#REF!</definedName>
    <definedName name="GAS_CIL_6">#REF!</definedName>
    <definedName name="GAS_CIL_7">#REF!</definedName>
    <definedName name="GAS_CIL_8">#REF!</definedName>
    <definedName name="GAS_CIL_9">#REF!</definedName>
    <definedName name="GASOI">[12]insumo!#REF!</definedName>
    <definedName name="GASOIL">#REF!</definedName>
    <definedName name="GASOIL_10">#REF!</definedName>
    <definedName name="GASOIL_11">#REF!</definedName>
    <definedName name="GASOIL_6">#REF!</definedName>
    <definedName name="GASOIL_7">#REF!</definedName>
    <definedName name="GASOIL_8">#REF!</definedName>
    <definedName name="GASOIL_9">#REF!</definedName>
    <definedName name="gasoil_reg">'[31]ANALISIS PLANTA'!$F$32</definedName>
    <definedName name="GASOLINA">[32]INS!$D$561</definedName>
    <definedName name="GASOLINA_6">#REF!</definedName>
    <definedName name="GASTOSGENERALES_3">"$#REF!.$#REF!$#REF!"</definedName>
    <definedName name="GASTOSGENERALESA_3">"$#REF!.$#REF!$#REF!"</definedName>
    <definedName name="Gavión_Tipo_Caja">'[26]Análisis grales'!$F$1990</definedName>
    <definedName name="GAVIONES">#REF!</definedName>
    <definedName name="GAVIONES_10">#REF!</definedName>
    <definedName name="GAVIONES_11">#REF!</definedName>
    <definedName name="GAVIONES_6">#REF!</definedName>
    <definedName name="GAVIONES_7">#REF!</definedName>
    <definedName name="GAVIONES_8">#REF!</definedName>
    <definedName name="GAVIONES_9">#REF!</definedName>
    <definedName name="gd" hidden="1">'[11]ANALISIS STO DGO'!#REF!</definedName>
    <definedName name="gdf" hidden="1">'[69]ANALISIS STO DGO'!#REF!</definedName>
    <definedName name="GENERACION">#REF!</definedName>
    <definedName name="GENERADOR_DIESEL_400KW">#REF!</definedName>
    <definedName name="GENERADOR_DIESEL_400KW_10">#REF!</definedName>
    <definedName name="GENERADOR_DIESEL_400KW_11">#REF!</definedName>
    <definedName name="GENERADOR_DIESEL_400KW_6">#REF!</definedName>
    <definedName name="GENERADOR_DIESEL_400KW_7">#REF!</definedName>
    <definedName name="GENERADOR_DIESEL_400KW_8">#REF!</definedName>
    <definedName name="GENERADOR_DIESEL_400KW_9">#REF!</definedName>
    <definedName name="Geomalla_Macgrid_WG_120_x_30__4_x_50_Mts.">[26]Insumos!$G$730</definedName>
    <definedName name="Geotextil">[26]Insumos!$G$744</definedName>
    <definedName name="gf" hidden="1">'[11]ANALISIS STO DGO'!#REF!</definedName>
    <definedName name="GFGFF" hidden="1">#REF!</definedName>
    <definedName name="gfh" hidden="1">'[11]ANALISIS STO DGO'!#REF!</definedName>
    <definedName name="gfhgfd" hidden="1">'[11]ANALISIS STO DGO'!#REF!</definedName>
    <definedName name="gfj" hidden="1">'[11]ANALISIS STO DGO'!#REF!</definedName>
    <definedName name="GFSG" hidden="1">#REF!</definedName>
    <definedName name="GGG">#REF!</definedName>
    <definedName name="gh" hidden="1">'[66]ANALISIS STO DGO'!#REF!</definedName>
    <definedName name="ghg" hidden="1">'[11]ANALISIS STO DGO'!#REF!</definedName>
    <definedName name="ghjghjjh" hidden="1">'[11]ANALISIS STO DGO'!#REF!</definedName>
    <definedName name="ghkhjk" hidden="1">'[11]ANALISIS STO DGO'!#REF!</definedName>
    <definedName name="gjhg" hidden="1">'[11]ANALISIS STO DGO'!#REF!</definedName>
    <definedName name="gjhjg" hidden="1">'[11]ANALISIS STO DGO'!#REF!</definedName>
    <definedName name="gkhjk" hidden="1">'[11]ANALISIS STO DGO'!#REF!</definedName>
    <definedName name="gkhjkh" hidden="1">'[11]ANALISIS STO DGO'!#REF!</definedName>
    <definedName name="glpintura">'[50]Analisis Unit. '!$F$49</definedName>
    <definedName name="GOSEI" hidden="1">'[11]ANALISIS STO DGO'!#REF!</definedName>
    <definedName name="Gotero.Colgante">#REF!</definedName>
    <definedName name="Gotero_Colgante">'[26]Análisis grales'!$F$1263</definedName>
    <definedName name="GOTEROCOL">#REF!</definedName>
    <definedName name="GOTERORAN">#REF!</definedName>
    <definedName name="GRADER12G">[51]EQUIPOS!$I$11</definedName>
    <definedName name="granito.Blaco.piso">#REF!</definedName>
    <definedName name="Granito.Blanco">#REF!</definedName>
    <definedName name="GRANITO_30x30">#REF!</definedName>
    <definedName name="GRANITO_30x30_10">#REF!</definedName>
    <definedName name="GRANITO_30x30_11">#REF!</definedName>
    <definedName name="GRANITO_30x30_6">#REF!</definedName>
    <definedName name="GRANITO_30x30_7">#REF!</definedName>
    <definedName name="GRANITO_30x30_8">#REF!</definedName>
    <definedName name="GRANITO_30x30_9">#REF!</definedName>
    <definedName name="GRANITO_40x40">#REF!</definedName>
    <definedName name="GRANITO_40x40_10">#REF!</definedName>
    <definedName name="GRANITO_40x40_11">#REF!</definedName>
    <definedName name="GRANITO_40x40_6">#REF!</definedName>
    <definedName name="GRANITO_40x40_7">#REF!</definedName>
    <definedName name="GRANITO_40x40_8">#REF!</definedName>
    <definedName name="GRANITO_40x40_9">#REF!</definedName>
    <definedName name="GRANITO_FONDO_BCO_30x30">#REF!</definedName>
    <definedName name="GRANITO_FONDO_BCO_30x30_10">#REF!</definedName>
    <definedName name="GRANITO_FONDO_BCO_30x30_11">#REF!</definedName>
    <definedName name="GRANITO_FONDO_BCO_30x30_6">#REF!</definedName>
    <definedName name="GRANITO_FONDO_BCO_30x30_7">#REF!</definedName>
    <definedName name="GRANITO_FONDO_BCO_30x30_8">#REF!</definedName>
    <definedName name="GRANITO_FONDO_BCO_30x30_9">#REF!</definedName>
    <definedName name="GRANITO_FONDO_GRIS">#REF!</definedName>
    <definedName name="GRANITO_FONDO_GRIS_10">#REF!</definedName>
    <definedName name="GRANITO_FONDO_GRIS_11">#REF!</definedName>
    <definedName name="GRANITO_FONDO_GRIS_6">#REF!</definedName>
    <definedName name="GRANITO_FONDO_GRIS_7">#REF!</definedName>
    <definedName name="GRANITO_FONDO_GRIS_8">#REF!</definedName>
    <definedName name="GRANITO_FONDO_GRIS_9">#REF!</definedName>
    <definedName name="Granzote">#REF!</definedName>
    <definedName name="GRANZOTEF">#REF!</definedName>
    <definedName name="GRANZOTEG">#REF!</definedName>
    <definedName name="Grapas">[26]Insumos!$G$464</definedName>
    <definedName name="Grava">#REF!</definedName>
    <definedName name="Grava_10">#REF!</definedName>
    <definedName name="Grava_11">#REF!</definedName>
    <definedName name="Grava_6">#REF!</definedName>
    <definedName name="Grava_7">#REF!</definedName>
    <definedName name="Grava_8">#REF!</definedName>
    <definedName name="Grava_9">#REF!</definedName>
    <definedName name="Grava_de_3_4">[26]Insumos!$G$296</definedName>
    <definedName name="Grava_de_media">[26]Insumos!$G$295</definedName>
    <definedName name="GRAVAL">[12]insumo!$D$22</definedName>
    <definedName name="Gravilla3.8">#REF!</definedName>
    <definedName name="GRUA">#REF!</definedName>
    <definedName name="GRUA_10">#REF!</definedName>
    <definedName name="GRUA_11">#REF!</definedName>
    <definedName name="GRUA_20">#REF!</definedName>
    <definedName name="GRUA_6">#REF!</definedName>
    <definedName name="GRUA_7">#REF!</definedName>
    <definedName name="GRUA_8">#REF!</definedName>
    <definedName name="GRUA_9">#REF!</definedName>
    <definedName name="Grúa_Manitowoc_2900_3">#N/A</definedName>
    <definedName name="GT">#REF!</definedName>
    <definedName name="gtuy" hidden="1">'[11]ANALISIS STO DGO'!#REF!</definedName>
    <definedName name="Guantes_de_Carnaza_Doble_palma">[26]Insumos!$G$607</definedName>
    <definedName name="Guantes_de_cuero">[26]Insumos!$G$628</definedName>
    <definedName name="Guantes_en_Cuero">[26]Insumos!$G$615</definedName>
    <definedName name="gyjy" hidden="1">'[11]ANALISIS STO DGO'!#REF!</definedName>
    <definedName name="H">[25]M.O.!#REF!</definedName>
    <definedName name="HAANT4015124238">#REF!</definedName>
    <definedName name="HAANT4015180238">#REF!</definedName>
    <definedName name="HAANT4015210238">#REF!</definedName>
    <definedName name="HAANT4015240238">#REF!</definedName>
    <definedName name="HACHA">#REF!</definedName>
    <definedName name="HACHA_10">#REF!</definedName>
    <definedName name="HACHA_11">#REF!</definedName>
    <definedName name="HACHA_6">#REF!</definedName>
    <definedName name="HACHA_7">#REF!</definedName>
    <definedName name="HACHA_8">#REF!</definedName>
    <definedName name="HACHA_9">#REF!</definedName>
    <definedName name="HACOL20201244041238A20LIG">#REF!</definedName>
    <definedName name="HACOL20201244041238A20MANO">#REF!</definedName>
    <definedName name="HACOL20201244043814A20LIG">#REF!</definedName>
    <definedName name="HACOL20201244043814A20MANO">#REF!</definedName>
    <definedName name="HACOL2020180404122538A20">#REF!</definedName>
    <definedName name="HACOL20201804041238A20">#REF!</definedName>
    <definedName name="HACOL2020180604122538A20">#REF!</definedName>
    <definedName name="HACOL20201806041238A20">#REF!</definedName>
    <definedName name="HACOL20301244041238A20LIG">#REF!</definedName>
    <definedName name="HACOL20301244041238A20MANO">#REF!</definedName>
    <definedName name="HACOL2030180604122538A20">#REF!</definedName>
    <definedName name="HACOL20301806041238A20">#REF!</definedName>
    <definedName name="HACOL30301244081238A20LIG">#REF!</definedName>
    <definedName name="HACOL30301244081238A20MANO">#REF!</definedName>
    <definedName name="HACOL3030180408122538A30">#REF!</definedName>
    <definedName name="HACOL3030180408122538A30PORT">#REF!</definedName>
    <definedName name="HACOL30301804081238A30">#REF!</definedName>
    <definedName name="HACOL30301804081238A30PORT">#REF!</definedName>
    <definedName name="HACOL3030180608122538A30">#REF!</definedName>
    <definedName name="HACOL3030180608122538A30PORT">#REF!</definedName>
    <definedName name="HACOL30301806081238A30">#REF!</definedName>
    <definedName name="HACOL30301806081238A30PORT">#REF!</definedName>
    <definedName name="HACOL30302104043438A30">#REF!</definedName>
    <definedName name="HACOL30302104043438A30PORT">#REF!</definedName>
    <definedName name="HACOL30302106043438A30">#REF!</definedName>
    <definedName name="HACOL30302106043438A30PORT">#REF!</definedName>
    <definedName name="HACOL30302404043438A30">#REF!</definedName>
    <definedName name="HACOL30302404043438A30PORT">#REF!</definedName>
    <definedName name="HACOL30302406043438A30">#REF!</definedName>
    <definedName name="HACOL30302406043438A30PORT">#REF!</definedName>
    <definedName name="HACOL30401244043438A30LIG">#REF!</definedName>
    <definedName name="HACOL30401244043438A30MANO">#REF!</definedName>
    <definedName name="HACOL30401804043438A30">#REF!</definedName>
    <definedName name="HACOL30401804043438A30PORT">#REF!</definedName>
    <definedName name="HACOL30401806043438A30">#REF!</definedName>
    <definedName name="HACOL30401806043438A30PORT">#REF!</definedName>
    <definedName name="HACOL30402104043438A30">#REF!</definedName>
    <definedName name="HACOL30402104043438A30PORT">#REF!</definedName>
    <definedName name="HACOL30402106043438A30">#REF!</definedName>
    <definedName name="HACOL30402106043438A30PORT">#REF!</definedName>
    <definedName name="HACOL30402404043438A30">#REF!</definedName>
    <definedName name="HACOL30402404043438A30PORT">#REF!</definedName>
    <definedName name="HACOL30402406043438A30">#REF!</definedName>
    <definedName name="HACOL30402406043438A30PORT">#REF!</definedName>
    <definedName name="HACOL40401244041243438A20LIG">#REF!</definedName>
    <definedName name="HACOL40401244041243438A20MANO">#REF!</definedName>
    <definedName name="HACOL4040180404124342538A20">#REF!</definedName>
    <definedName name="HACOL4040180404124342538A20PORT">#REF!</definedName>
    <definedName name="HACOL40401804041243438A20">#REF!</definedName>
    <definedName name="HACOL40401804041243438A20PORT">#REF!</definedName>
    <definedName name="HACOL4040180604124342538A30">#REF!</definedName>
    <definedName name="HACOL4040180604124342538A30PORT">#REF!</definedName>
    <definedName name="HACOL40401806041243438A30">#REF!</definedName>
    <definedName name="HACOL40401806041243438A30PORT">#REF!</definedName>
    <definedName name="HACOL4040210404122543438A20">#REF!</definedName>
    <definedName name="HACOL4040210404122543438A20PORT">#REF!</definedName>
    <definedName name="HACOL40402104041243438A20">#REF!</definedName>
    <definedName name="HACOL40402104041243438A20PORT">#REF!</definedName>
    <definedName name="HACOL4040210604122543438A30">#REF!</definedName>
    <definedName name="HACOL4040210604122543438A30PORT">#REF!</definedName>
    <definedName name="HACOL40402106041243438A30">#REF!</definedName>
    <definedName name="HACOL40402106041243438A30PORT">#REF!</definedName>
    <definedName name="HACOL4040240404122543438A20">#REF!</definedName>
    <definedName name="HACOL4040240404122543438A20PORT">#REF!</definedName>
    <definedName name="HACOL40402404041243438A20">#REF!</definedName>
    <definedName name="HACOL40402404041243438A20PORT">#REF!</definedName>
    <definedName name="HACOL4040240604122543438A30">#REF!</definedName>
    <definedName name="HACOL4040240604122543438A30PORT">#REF!</definedName>
    <definedName name="HACOL40402406041243438A30">#REF!</definedName>
    <definedName name="HACOL40402406041243438A30PORT">#REF!</definedName>
    <definedName name="HACOL5050124404344138A20LIG">#REF!</definedName>
    <definedName name="HACOL5050124404344138A20MANO">#REF!</definedName>
    <definedName name="HACOL5050180404344138A20">#REF!</definedName>
    <definedName name="HACOL5050180404344138A20PORT">#REF!</definedName>
    <definedName name="HACOL5050180604344138A20">#REF!</definedName>
    <definedName name="HACOL5050180604344138A20PORT">#REF!</definedName>
    <definedName name="HACOL5050210404344138A20">#REF!</definedName>
    <definedName name="HACOL5050210404344138A20PORT">#REF!</definedName>
    <definedName name="HACOL5050210604344138A20">#REF!</definedName>
    <definedName name="HACOL5050210604344138A20PORT">#REF!</definedName>
    <definedName name="HACOL5050240404344138A20">#REF!</definedName>
    <definedName name="HACOL5050240404344138A20PORT">#REF!</definedName>
    <definedName name="HACOL5050240604344138A20">#REF!</definedName>
    <definedName name="HACOL5050240604344138A20PORT">#REF!</definedName>
    <definedName name="HACOL60601244012138A20LIG">#REF!</definedName>
    <definedName name="HACOL60601244012138A20MANO">#REF!</definedName>
    <definedName name="HACOL60601804012138A20">#REF!</definedName>
    <definedName name="HACOL60601804012138A30PORT">#REF!</definedName>
    <definedName name="HACOL60601806012138A30">#REF!</definedName>
    <definedName name="HACOL60601806012138A30PORT">#REF!</definedName>
    <definedName name="HACOL60602104012138A20">#REF!</definedName>
    <definedName name="HACOL60602104012138A30PORT">#REF!</definedName>
    <definedName name="HACOL60602106012138A30">#REF!</definedName>
    <definedName name="HACOL60602106012138A30PORT">#REF!</definedName>
    <definedName name="HACOL60602404012138A20">#REF!</definedName>
    <definedName name="HACOL60602404012138A20PORT">#REF!</definedName>
    <definedName name="HACOL60602406012138A20">#REF!</definedName>
    <definedName name="HACOL60602406012138A20PORT">#REF!</definedName>
    <definedName name="HACOLA15201244043814A20LIG">#REF!</definedName>
    <definedName name="HACOLA15201244043814A20MANO">#REF!</definedName>
    <definedName name="HACOLA15201244043838A20LIG">#REF!</definedName>
    <definedName name="HACOLA15201244043838A20MANO">#REF!</definedName>
    <definedName name="HACOLA20201244043814A20LIG">#REF!</definedName>
    <definedName name="HACOLA20201244043814A20MANO">#REF!</definedName>
    <definedName name="HADIN10201244023821214A20LIG">#REF!</definedName>
    <definedName name="HADIN10201244023821214A20MANO">#REF!</definedName>
    <definedName name="HADIN10201804023821214A20">#REF!</definedName>
    <definedName name="HADIN15201244023831214A20LIG">#REF!</definedName>
    <definedName name="HADIN15201244023831214A20MANO">#REF!</definedName>
    <definedName name="HADIN15201244023831238A20LIG">#REF!</definedName>
    <definedName name="HADIN15201244023831238A20MANO">#REF!</definedName>
    <definedName name="HADIN15201804023831214A20">#REF!</definedName>
    <definedName name="HADIN20201244023831238A20LIG">#REF!</definedName>
    <definedName name="HADIN20201244023831238A20MANO">#REF!</definedName>
    <definedName name="HADIN20201804023831238A20">#REF!</definedName>
    <definedName name="HALOS10124403825A25LIGW">#REF!</definedName>
    <definedName name="HALOS101244038A25LIGW">#REF!</definedName>
    <definedName name="HALOS10124603825A25LIGW">#REF!</definedName>
    <definedName name="HALOS101246038A25LIGW">#REF!</definedName>
    <definedName name="HALOS10180403825A25">#REF!</definedName>
    <definedName name="HALOS101804038A25">#REF!</definedName>
    <definedName name="HALOS10180603825A25">#REF!</definedName>
    <definedName name="HALOS101806038A25">#REF!</definedName>
    <definedName name="HALOS12124403825A25LIGW">#REF!</definedName>
    <definedName name="HALOS121244038A25LIGW">#REF!</definedName>
    <definedName name="HALOS12124603825A25LIGW">#REF!</definedName>
    <definedName name="HALOS121246038A25LIGW">#REF!</definedName>
    <definedName name="HALOS12180403825A25">#REF!</definedName>
    <definedName name="HALOS121804038A25">#REF!</definedName>
    <definedName name="HALOS12180603825A25">#REF!</definedName>
    <definedName name="HALOS121806038A25">#REF!</definedName>
    <definedName name="HAMUR15180403825A20X202CAR">#REF!</definedName>
    <definedName name="HAMUR151804038A20X202CAR">#REF!</definedName>
    <definedName name="HAMUR15180603825A20X202CAR">#REF!</definedName>
    <definedName name="HAMUR151806038A20X202CAR">#REF!</definedName>
    <definedName name="HAMUR15210403825A20X202CAR">#REF!</definedName>
    <definedName name="HAMUR152104038A20X202CAR">#REF!</definedName>
    <definedName name="HAMUR15210603825A20X202CAR">#REF!</definedName>
    <definedName name="HAMUR152106038A20X202CAR">#REF!</definedName>
    <definedName name="HAMUR15240403825A20X202CAR">#REF!</definedName>
    <definedName name="HAMUR152404038A20X202CAR">#REF!</definedName>
    <definedName name="HAMUR15240603825A20X202CAR">#REF!</definedName>
    <definedName name="HAMUR152406038A20X202CAR">#REF!</definedName>
    <definedName name="HAMUR20180403825A20X202CAR">#REF!</definedName>
    <definedName name="HAMUR201804038A20X202CAR">#REF!</definedName>
    <definedName name="HAMUR20180603825A20X202CAR">#REF!</definedName>
    <definedName name="HAMUR201806038A20X202CAR">#REF!</definedName>
    <definedName name="HAMUR20210401225A10X102CAR">#REF!</definedName>
    <definedName name="HAMUR20210401225A20X202CAR">#REF!</definedName>
    <definedName name="HAMUR202104012A10X102CAR">#REF!</definedName>
    <definedName name="HAMUR202104012A20X202CAR">#REF!</definedName>
    <definedName name="HAMUR20210403825A20X202CAR">#REF!</definedName>
    <definedName name="HAMUR202104038A20X202CAR">#REF!</definedName>
    <definedName name="HAMUR20210601225A10X102CAR">#REF!</definedName>
    <definedName name="HAMUR20210601225A20X202CAR">#REF!</definedName>
    <definedName name="HAMUR202106012A10X102CAR">#REF!</definedName>
    <definedName name="HAMUR202106012A20X202CAR">#REF!</definedName>
    <definedName name="HAMUR20210603825A20X202CAR">#REF!</definedName>
    <definedName name="HAMUR202106038A20X202CAR">#REF!</definedName>
    <definedName name="HAMUR20240401225A10X102CAR">#REF!</definedName>
    <definedName name="HAMUR20240401225A20X202CAR">#REF!</definedName>
    <definedName name="HAMUR202404012A10X102CAR">#REF!</definedName>
    <definedName name="HAMUR202404012A20X202CAR">#REF!</definedName>
    <definedName name="HAMUR20240601225A10X102CAR">#REF!</definedName>
    <definedName name="HAMUR20240601225A20X202CAR">#REF!</definedName>
    <definedName name="HAMUR202406012A10X102CAR">#REF!</definedName>
    <definedName name="HAMUR202406012A20X202CAR">#REF!</definedName>
    <definedName name="HAPISO38A20AD124ESP10">#REF!</definedName>
    <definedName name="HAPISO38A20AD124ESP12">#REF!</definedName>
    <definedName name="HAPISO38A20AD124ESP15">#REF!</definedName>
    <definedName name="HAPISO38A20AD124ESP20">#REF!</definedName>
    <definedName name="HAPISO38A20AD140ESP10">#REF!</definedName>
    <definedName name="HAPISO38A20AD140ESP12">#REF!</definedName>
    <definedName name="HAPISO38A20AD140ESP15">#REF!</definedName>
    <definedName name="HAPISO38A20AD140ESP20">#REF!</definedName>
    <definedName name="HAPISO38A20AD180ESP10">#REF!</definedName>
    <definedName name="HAPISO38A20AD180ESP12">#REF!</definedName>
    <definedName name="HAPISO38A20AD180ESP15">#REF!</definedName>
    <definedName name="HAPISO38A20AD180ESP20">#REF!</definedName>
    <definedName name="HAPISO38A20AD210ESP10">#REF!</definedName>
    <definedName name="HAPISO38A20AD210ESP12">#REF!</definedName>
    <definedName name="HAPISO38A20AD210ESP15">#REF!</definedName>
    <definedName name="HAPISO38A20AD210ESP20">#REF!</definedName>
    <definedName name="HARAMPA12124401225A2038A20LIGWIN">#REF!</definedName>
    <definedName name="HARAMPA12124401225A2038A20MANO">#REF!</definedName>
    <definedName name="HARAMPA121244012A2038A20LIGWIN">#REF!</definedName>
    <definedName name="HARAMPA121244012A2038A20MANO">#REF!</definedName>
    <definedName name="HARAMPA12124601225A2038A20LIGWIN">#REF!</definedName>
    <definedName name="HARAMPA12124601225A2038A20MANO">#REF!</definedName>
    <definedName name="HARAMPA121246012A2038A20LIGWIN">#REF!</definedName>
    <definedName name="HARAMPA121246012A2038A20MANO">#REF!</definedName>
    <definedName name="HARAMPA12180401225A2038A20">#REF!</definedName>
    <definedName name="HARAMPA121804012A2038A20">#REF!</definedName>
    <definedName name="HARAMPA12180601225A2038A20">#REF!</definedName>
    <definedName name="HARAMPA121806012A2038A20">#REF!</definedName>
    <definedName name="HARAMPA12210401225A2038A20">#REF!</definedName>
    <definedName name="HARAMPA122104012A2038A20">#REF!</definedName>
    <definedName name="HARAMPA12210601225A2038A20">#REF!</definedName>
    <definedName name="HARAMPA122106012A2038A20">#REF!</definedName>
    <definedName name="HARAMPA12240401225A2038A20">#REF!</definedName>
    <definedName name="HARAMPA122404012A2038A20">#REF!</definedName>
    <definedName name="HARAMPA12240601225A2038A20">#REF!</definedName>
    <definedName name="HARAMPA122406012A2038A20">#REF!</definedName>
    <definedName name="HAVA15201244043814A20LIG">#REF!</definedName>
    <definedName name="HAVA15201244043814A20MANO">#REF!</definedName>
    <definedName name="HAVA20201244043838A20LIG">#REF!</definedName>
    <definedName name="HAVA20201244043838A20MANO">#REF!</definedName>
    <definedName name="HAVIGA20401244033423838A20LIGWIN">#REF!</definedName>
    <definedName name="HAVIGA20401246033423838A20LIGWIN">#REF!</definedName>
    <definedName name="HAVIGA20401804033423838A20">#REF!</definedName>
    <definedName name="HAVIGA20401804033423838A20POR">#REF!</definedName>
    <definedName name="HAVIGA20401806033423838A20">#REF!</definedName>
    <definedName name="HAVIGA20401806033423838A20POR">#REF!</definedName>
    <definedName name="HAVIGA20402104033423838A20">#REF!</definedName>
    <definedName name="HAVIGA20402104033423838A20POR">#REF!</definedName>
    <definedName name="HAVIGA20402106033423838A20">#REF!</definedName>
    <definedName name="HAVIGA20402106033423838A20POR">#REF!</definedName>
    <definedName name="HAVIGA20402404033423838A20">#REF!</definedName>
    <definedName name="HAVIGA20402404033423838A20POR">#REF!</definedName>
    <definedName name="HAVIGA20402406033423838A20">#REF!</definedName>
    <definedName name="HAVIGA20402406033423838A20POR">#REF!</definedName>
    <definedName name="HAVIGA25501244043423838A25LIGWIN">#REF!</definedName>
    <definedName name="HAVIGA25501246043423838A25LIGWIN">#REF!</definedName>
    <definedName name="HAVIGA25501804043423838A25">#REF!</definedName>
    <definedName name="HAVIGA25501804043423838A25POR">#REF!</definedName>
    <definedName name="HAVIGA25501806043423838A25">#REF!</definedName>
    <definedName name="HAVIGA25501806043423838A25POR">#REF!</definedName>
    <definedName name="HAVIGA25502104043423838A25">#REF!</definedName>
    <definedName name="HAVIGA25502104043423838A25POR">#REF!</definedName>
    <definedName name="HAVIGA25502106043423838A25">#REF!</definedName>
    <definedName name="HAVIGA25502106043423838A25POR">#REF!</definedName>
    <definedName name="HAVIGA25502404043423838A25">#REF!</definedName>
    <definedName name="HAVIGA25502404043423838A25POR">#REF!</definedName>
    <definedName name="HAVIGA25502406043423838A25">#REF!</definedName>
    <definedName name="HAVIGA25502406043423838A25POR">#REF!</definedName>
    <definedName name="HAVIGA3060124404123838A25LIGWIN">#REF!</definedName>
    <definedName name="HAVIGA3060124604123838A25LIGWIN">#REF!</definedName>
    <definedName name="HAVIGA3060180404123838A25">#REF!</definedName>
    <definedName name="HAVIGA3060180404123838A25POR">#REF!</definedName>
    <definedName name="HAVIGA3060180604123838A25">#REF!</definedName>
    <definedName name="HAVIGA3060180604123838A25POR">#REF!</definedName>
    <definedName name="HAVIGA3060210404123838A25">#REF!</definedName>
    <definedName name="HAVIGA3060210404123838A25POR">#REF!</definedName>
    <definedName name="HAVIGA3060210604123838A25">#REF!</definedName>
    <definedName name="HAVIGA3060210604123838A25POR">#REF!</definedName>
    <definedName name="HAVIGA3060240404123838A25">#REF!</definedName>
    <definedName name="HAVIGA3060240404123838A25POR">#REF!</definedName>
    <definedName name="HAVIGA3060240604123838A25">#REF!</definedName>
    <definedName name="HAVIGA3060240604123838A25POR">#REF!</definedName>
    <definedName name="HAVIGA408012440512122538A25LIGWIN">#REF!</definedName>
    <definedName name="HAVIGA4080124405121238A25LIGWIN">#REF!</definedName>
    <definedName name="HAVIGA4080124605121238A25LIGWIN">#REF!</definedName>
    <definedName name="HAVIGA4080180405121238A25">#REF!</definedName>
    <definedName name="HAVIGA4080180405121238A25POR">#REF!</definedName>
    <definedName name="HAVIGA408018060512122538A25">#REF!</definedName>
    <definedName name="HAVIGA408018060512122538A25POR">#REF!</definedName>
    <definedName name="HAVIGA4080180605121238A25">#REF!</definedName>
    <definedName name="HAVIGA4080180605121238A25POR">#REF!</definedName>
    <definedName name="HAVIGA4080210405121238A25">#REF!</definedName>
    <definedName name="HAVIGA4080210405121238A25por">#REF!</definedName>
    <definedName name="HAVIGA408021060512122538A25">#REF!</definedName>
    <definedName name="HAVIGA408021060512122538A25POR">#REF!</definedName>
    <definedName name="HAVIGA4080210605121238A25">#REF!</definedName>
    <definedName name="HAVIGA4080210605121238A25POR">#REF!</definedName>
    <definedName name="HAVIGA4080240405121238A25">#REF!</definedName>
    <definedName name="HAVIGA4080240405121238A25POR">#REF!</definedName>
    <definedName name="HAVIGA408024060512122538A25">#REF!</definedName>
    <definedName name="HAVIGA408024060512122538A25PORT">#REF!</definedName>
    <definedName name="HAVIGA4080240605121238A25">#REF!</definedName>
    <definedName name="HAVIGA4080240605121238A25POR">#REF!</definedName>
    <definedName name="HAVUE4010124402383825A20LIGWIN">#REF!</definedName>
    <definedName name="HAVUE40101244023838A20LIGWIN">#REF!</definedName>
    <definedName name="HAVUE4010124602383825A20LIGWIN">#REF!</definedName>
    <definedName name="HAVUE40101246023838A20LIGWIN">#REF!</definedName>
    <definedName name="HAVUE4010180402383825A20">#REF!</definedName>
    <definedName name="HAVUE40101804023838A20">#REF!</definedName>
    <definedName name="HAVUE40101806023838A20">#REF!</definedName>
    <definedName name="HAVUE4012124402383825A20LIGWIN">#REF!</definedName>
    <definedName name="HAVUE40121244023838A20LIGWIN">#REF!</definedName>
    <definedName name="HAVUE4012124602383825A20LIGWIN">#REF!</definedName>
    <definedName name="HAVUE40121246023838A20LIGWIN">#REF!</definedName>
    <definedName name="HAVUE4012180402383825A20">#REF!</definedName>
    <definedName name="HAVUE40121804023838A20">#REF!</definedName>
    <definedName name="HAVUE4012180602383825A20">#REF!</definedName>
    <definedName name="HAVUE40121806023838A20">#REF!</definedName>
    <definedName name="HAZCH301354081225C634ADLIG">#REF!</definedName>
    <definedName name="HAZCH3013540812C634ADLIG">#REF!</definedName>
    <definedName name="HAZCH301356081225C634ADLIG">#REF!</definedName>
    <definedName name="HAZCH3013560812C634ADLIG">#REF!</definedName>
    <definedName name="HAZCH301404081225C634AD">#REF!</definedName>
    <definedName name="HAZCH3014040812C634AD">#REF!</definedName>
    <definedName name="HAZCH301406081225C634AD">#REF!</definedName>
    <definedName name="HAZCH3014060812C634AD">#REF!</definedName>
    <definedName name="HAZCH301804081225C634AD">#REF!</definedName>
    <definedName name="HAZCH3018040812C634AD">#REF!</definedName>
    <definedName name="HAZCH301806081225C634AD">#REF!</definedName>
    <definedName name="HAZCH3018060812C634AD">#REF!</definedName>
    <definedName name="HAZCH302104081225C634AD">#REF!</definedName>
    <definedName name="HAZCH3021040812C634AD">#REF!</definedName>
    <definedName name="HAZCH302106081225C634AD">#REF!</definedName>
    <definedName name="HAZCH3021060812C634AD">#REF!</definedName>
    <definedName name="HAZCH302404081225C634AD">#REF!</definedName>
    <definedName name="HAZCH3024040812C634AD">#REF!</definedName>
    <definedName name="HAZCH302406081225C634AD">#REF!</definedName>
    <definedName name="HAZCH3024060812C634AD">#REF!</definedName>
    <definedName name="HAZCH35180401225A15ADC18342CAM">#REF!</definedName>
    <definedName name="HAZCH351804012A15ADC18342CAM">#REF!</definedName>
    <definedName name="HAZCH35180601225A15ADC18342CAM">#REF!</definedName>
    <definedName name="HAZCH351806012A15ADC18342CAM">#REF!</definedName>
    <definedName name="HAZCH35210401225A15ADC18342CAM">#REF!</definedName>
    <definedName name="HAZCH352104012A15ADC18342CAM">#REF!</definedName>
    <definedName name="HAZCH35210601225A15ADC18342CAM">#REF!</definedName>
    <definedName name="HAZCH352106012A15ADC18342CAM">#REF!</definedName>
    <definedName name="HAZCH35240401225A15ADC18342CAM">#REF!</definedName>
    <definedName name="HAZCH352404012A15ADC18342CAM">#REF!</definedName>
    <definedName name="HAZCH35240601225A15ADC18342CAM">#REF!</definedName>
    <definedName name="HAZCH352406012A15ADC18342CAM">#REF!</definedName>
    <definedName name="HAZCH4013540812C634ADLIG">#REF!</definedName>
    <definedName name="HAZCH4013560812C634ADLIG">#REF!</definedName>
    <definedName name="HAZCH401404081225C634AD">#REF!</definedName>
    <definedName name="HAZCH4014040812C634AD">#REF!</definedName>
    <definedName name="HAZCH401804081225C634AD">#REF!</definedName>
    <definedName name="HAZCH4018040812C634AD">#REF!</definedName>
    <definedName name="HAZCH402104081225C634AD">#REF!</definedName>
    <definedName name="HAZCH4021040812C634AD">#REF!</definedName>
    <definedName name="HAZCH402404081225C634AD">#REF!</definedName>
    <definedName name="HAZCH4024040812C634AD">#REF!</definedName>
    <definedName name="HAZCH402406081225C634AD">#REF!</definedName>
    <definedName name="HAZCH4024060812C634AD">#REF!</definedName>
    <definedName name="HAZCH601356081225C634ADLIG">#REF!</definedName>
    <definedName name="HAZCH6013560812C634ADLIG">#REF!</definedName>
    <definedName name="HAZCH601406081225C634AD">#REF!</definedName>
    <definedName name="HAZCH6014060812C634AD">#REF!</definedName>
    <definedName name="HAZCH601806081225C634AD">#REF!</definedName>
    <definedName name="HAZCH6018060812C634AD">#REF!</definedName>
    <definedName name="HAZCH602106081225C634AD">#REF!</definedName>
    <definedName name="HAZCH6021060812C634AD">#REF!</definedName>
    <definedName name="HAZM201512423838A30LIG">#REF!</definedName>
    <definedName name="HAZM301512423838A30LIG">#REF!</definedName>
    <definedName name="HAZM302012423838A25LIG">#REF!</definedName>
    <definedName name="HAZM302013523838A25LIG">#REF!</definedName>
    <definedName name="HAZM302014023838A25">#REF!</definedName>
    <definedName name="HAZM30X20180">#REF!</definedName>
    <definedName name="HAZM401512423838A30LIG">#REF!</definedName>
    <definedName name="HAZM452012433838A25LIG">#REF!</definedName>
    <definedName name="HAZM452013533838A25LIG">#REF!</definedName>
    <definedName name="HAZM452014033838A25">#REF!</definedName>
    <definedName name="HAZM452018033838A25">#REF!</definedName>
    <definedName name="HAZM452512433838A25LIG">#REF!</definedName>
    <definedName name="HAZM452513533838A25LIG">#REF!</definedName>
    <definedName name="HAZM452514033838A25">#REF!</definedName>
    <definedName name="HAZM452521033838A25">#REF!</definedName>
    <definedName name="HAZM452524033838A25">#REF!</definedName>
    <definedName name="HAZM45X25180">#REF!</definedName>
    <definedName name="HAZM602512433838A25LIG">#REF!</definedName>
    <definedName name="HAZM602513533838A25LIG">#REF!</definedName>
    <definedName name="HAZM602514033838A25">#REF!</definedName>
    <definedName name="HAZM602521033838A25">#REF!</definedName>
    <definedName name="HAZM602524033838A25">#REF!</definedName>
    <definedName name="HAZM60X25180">#REF!</definedName>
    <definedName name="hdfh" hidden="1">'[11]ANALISIS STO DGO'!#REF!</definedName>
    <definedName name="HERR_MENO">#REF!</definedName>
    <definedName name="HERR_MENO_10">#REF!</definedName>
    <definedName name="HERR_MENO_11">#REF!</definedName>
    <definedName name="HERR_MENO_6">#REF!</definedName>
    <definedName name="HERR_MENO_7">#REF!</definedName>
    <definedName name="HERR_MENO_8">#REF!</definedName>
    <definedName name="HERR_MENO_9">#REF!</definedName>
    <definedName name="HERRERIA">#REF!</definedName>
    <definedName name="hgf" hidden="1">'[13]ANALISIS STO DGO'!#REF!</definedName>
    <definedName name="hgjmfg" hidden="1">'[11]ANALISIS STO DGO'!#REF!</definedName>
    <definedName name="HGON100">[70]Mezcla!$G$81</definedName>
    <definedName name="HGON140">[70]Mezcla!$G$106</definedName>
    <definedName name="HGON180">[70]Mezcla!$G$131</definedName>
    <definedName name="HGON210">[70]Mezcla!$G$156</definedName>
    <definedName name="HidrofugoSXPEL.32oz">#REF!</definedName>
    <definedName name="Hielo_en_funda">[26]Insumos!$G$639</definedName>
    <definedName name="HILO">#REF!</definedName>
    <definedName name="HILO_10">#REF!</definedName>
    <definedName name="HILO_11">#REF!</definedName>
    <definedName name="HILO_6">#REF!</definedName>
    <definedName name="HILO_7">#REF!</definedName>
    <definedName name="HILO_8">#REF!</definedName>
    <definedName name="HILO_9">#REF!</definedName>
    <definedName name="Hilos">[26]Insumos!$G$330</definedName>
    <definedName name="HINCA_3">"$#REF!.$#REF!$#REF!"</definedName>
    <definedName name="Hinca_de_Pilotes_3">#N/A</definedName>
    <definedName name="HINCADEPILOTES_3">#N/A</definedName>
    <definedName name="HINDUSTRIAL100">[12]insumo!$D$33</definedName>
    <definedName name="HINDUSTRIAL210">[12]insumo!$D$36</definedName>
    <definedName name="hjhkf" hidden="1">'[11]ANALISIS STO DGO'!#REF!</definedName>
    <definedName name="hjkh" hidden="1">'[11]ANALISIS STO DGO'!#REF!</definedName>
    <definedName name="hjkhjk" hidden="1">'[11]ANALISIS STO DGO'!#REF!</definedName>
    <definedName name="hjkhjkl" hidden="1">'[11]ANALISIS STO DGO'!#REF!</definedName>
    <definedName name="hjlh" hidden="1">'[11]ANALISIS STO DGO'!#REF!</definedName>
    <definedName name="hjlhl" hidden="1">'[11]ANALISIS STO DGO'!#REF!</definedName>
    <definedName name="hjtjyt" hidden="1">'[11]ANALISIS STO DGO'!#REF!</definedName>
    <definedName name="hkdjgh" hidden="1">'[11]ANALISIS STO DGO'!#REF!</definedName>
    <definedName name="hkhjl" hidden="1">'[11]ANALISIS STO DGO'!#REF!</definedName>
    <definedName name="hligadora">#REF!</definedName>
    <definedName name="HOJASEGUETA">#REF!</definedName>
    <definedName name="hola" hidden="1">#REF!</definedName>
    <definedName name="HORACIO_3">"$#REF!.$L$66:$W$66"</definedName>
    <definedName name="horind100">[12]insumo!#REF!</definedName>
    <definedName name="horind140">[12]insumo!#REF!</definedName>
    <definedName name="horind180">[12]insumo!#REF!</definedName>
    <definedName name="horind210">[12]insumo!#REF!</definedName>
    <definedName name="horm.1.3">'[50]Analisis Unit. '!$F$74</definedName>
    <definedName name="horm.1.3.5">'[50]Analisis Unit. '!$F$64</definedName>
    <definedName name="Horm.1.3.5.llenado.Bloques">#REF!</definedName>
    <definedName name="Horm.100">#REF!</definedName>
    <definedName name="Horm.140">#REF!</definedName>
    <definedName name="Horm.180">#REF!</definedName>
    <definedName name="Horm.180.Aditivo">#REF!</definedName>
    <definedName name="Horm.210">#REF!</definedName>
    <definedName name="Horm.210.Adit.">#REF!</definedName>
    <definedName name="Horm.210.Aditivos">#REF!</definedName>
    <definedName name="Horm.210.Visto.Aditivos">#REF!</definedName>
    <definedName name="Horm.280">#REF!</definedName>
    <definedName name="Horm.Ind.100">#REF!</definedName>
    <definedName name="Horm.Ind.140">#REF!</definedName>
    <definedName name="Horm.Ind.140.Sin.Bomba">[34]Insumos!$E$35</definedName>
    <definedName name="Horm.Ind.160">#REF!</definedName>
    <definedName name="Horm.Ind.180">#REF!</definedName>
    <definedName name="Horm.Ind.180.Sin.Bomba">[34]Insumos!$E$37</definedName>
    <definedName name="Horm.Ind.210">#REF!</definedName>
    <definedName name="Horm.Ind.210.Sin.Bomba">[34]Insumos!$E$39</definedName>
    <definedName name="Horm.Ind.240">#REF!</definedName>
    <definedName name="Horm.Ind.250">#REF!</definedName>
    <definedName name="Horm.Visto.Blanco.Aditivos">#REF!</definedName>
    <definedName name="Horm_124_TrompoyWinche">#REF!</definedName>
    <definedName name="Horm_124_TrompoyWinche_10">#REF!</definedName>
    <definedName name="Horm_124_TrompoyWinche_11">#REF!</definedName>
    <definedName name="Horm_124_TrompoyWinche_6">#REF!</definedName>
    <definedName name="Horm_124_TrompoyWinche_7">#REF!</definedName>
    <definedName name="Horm_124_TrompoyWinche_8">#REF!</definedName>
    <definedName name="Horm_124_TrompoyWinche_9">#REF!</definedName>
    <definedName name="HORM_140">#REF!</definedName>
    <definedName name="HORM_180">#REF!</definedName>
    <definedName name="HORM_210">#REF!</definedName>
    <definedName name="HORM_IND_180">#REF!</definedName>
    <definedName name="HORM_IND_180_10">#REF!</definedName>
    <definedName name="HORM_IND_180_11">#REF!</definedName>
    <definedName name="HORM_IND_180_6">#REF!</definedName>
    <definedName name="HORM_IND_180_7">#REF!</definedName>
    <definedName name="HORM_IND_180_8">#REF!</definedName>
    <definedName name="HORM_IND_180_9">#REF!</definedName>
    <definedName name="HORM_IND_210">#REF!</definedName>
    <definedName name="HORM_IND_210_10">#REF!</definedName>
    <definedName name="HORM_IND_210_11">#REF!</definedName>
    <definedName name="HORM_IND_210_6">#REF!</definedName>
    <definedName name="HORM_IND_210_7">#REF!</definedName>
    <definedName name="HORM_IND_210_8">#REF!</definedName>
    <definedName name="HORM_IND_210_9">#REF!</definedName>
    <definedName name="HORM_IND_240">#REF!</definedName>
    <definedName name="HORM_IND_240_10">#REF!</definedName>
    <definedName name="HORM_IND_240_11">#REF!</definedName>
    <definedName name="HORM_IND_240_6">#REF!</definedName>
    <definedName name="HORM_IND_240_7">#REF!</definedName>
    <definedName name="HORM_IND_240_8">#REF!</definedName>
    <definedName name="HORM_IND_240_9">#REF!</definedName>
    <definedName name="HORM124">#REF!</definedName>
    <definedName name="HORM124LIGADORA">#REF!</definedName>
    <definedName name="HORM124LIGAWINCHE">#REF!</definedName>
    <definedName name="HORM135">#REF!</definedName>
    <definedName name="HORM135_MANUAL">'[54]HORM. Y MORTEROS.'!$H$212</definedName>
    <definedName name="HORM135LIGADORA">#REF!</definedName>
    <definedName name="HORM135LIGAWINCHE">#REF!</definedName>
    <definedName name="HORM140">#REF!</definedName>
    <definedName name="HORM160">#REF!</definedName>
    <definedName name="HORM180">#REF!</definedName>
    <definedName name="HORM210">#REF!</definedName>
    <definedName name="HORM240">#REF!</definedName>
    <definedName name="HORM250">#REF!</definedName>
    <definedName name="HORM260">#REF!</definedName>
    <definedName name="HORM280">#REF!</definedName>
    <definedName name="HORM300">#REF!</definedName>
    <definedName name="HORM315">[71]Ana!#REF!</definedName>
    <definedName name="HORM350">#REF!</definedName>
    <definedName name="HORM400">#REF!</definedName>
    <definedName name="HORMFROT">#REF!</definedName>
    <definedName name="HORMIGON_1_2_4__180KG_M2">'[26]Análisis grales'!$F$1116</definedName>
    <definedName name="HORMIGON_1_3_5_140KG_M2">'[26]Análisis grales'!$F$1108</definedName>
    <definedName name="Hormigón_210_kg_cm2_con_aditivos">'[30]LISTA DE PRECIO'!$C$10</definedName>
    <definedName name="HORMIGON_210KG_M2">'[26]Análisis grales'!$F$1134</definedName>
    <definedName name="HORMIGON_AN">#REF!</definedName>
    <definedName name="HORMIGON_ANCLAJE_BIFURCACION_TUBERIA_ENTRADA_A_ESTACION_DE_BOMBEO">'[26]Análisis grales'!$G$5260</definedName>
    <definedName name="HORMIGON_ARMADO_EN_COLUMNAS_35X35_12Ø_3_4__3U.Ø3_8___15">'[26]Análisis grales'!$F$4913</definedName>
    <definedName name="HORMIGON_ARMADO_EN_COLUMNAS_50X50_12Ø_1_Ø3_8___10">'[26]Análisis grales'!$F$4900</definedName>
    <definedName name="HORMIGON_ARMADO_EN_COLUMNAS_70X70_48Ø_1_2_Ø3_8___10">'[26]Análisis grales'!$F$5166</definedName>
    <definedName name="Hormigon_Clase_A_en_Cabezales">'[26]Análisis grales'!$F$2341</definedName>
    <definedName name="Hormigon_Clase_A_en_Cajones_2X2X0.25">'[26]Análisis grales'!$F$2352</definedName>
    <definedName name="Hormigon_Columnas_Verja_0.20_X_0.30_Mts_2.454_Qq___M3">'[26]Análisis grales'!$F$1674</definedName>
    <definedName name="Hormigon_de_Planta_100_kg_cm2">[26]Insumos!$G$727</definedName>
    <definedName name="Hormigon_de_planta_140_kg_cm2">[26]Insumos!$G$312</definedName>
    <definedName name="Hormigon_de_Planta_180_kg_cm1">[26]Insumos!$G$313</definedName>
    <definedName name="Hormigon_de_Planta_210_kg_cm2">[26]Insumos!$G$314</definedName>
    <definedName name="Hormigon_de_Planta_240_kg_cm3">[26]Insumos!$G$315</definedName>
    <definedName name="Hormigon_de_Planta_280_kg_cm2">[26]Insumos!$G$316</definedName>
    <definedName name="Hormigon_de_Planta_80_kg_cm3">[26]Insumos!$G$726</definedName>
    <definedName name="Hormigon_en_Muros_y_Losas_de_Canal_de_Desague">'[26]Análisis grales'!$F$4032</definedName>
    <definedName name="HORMIGON_EN_PROTECCION_TUBERIA_EN_LECHO_DE_CAÑADA">'[26]Análisis grales'!$G$5221</definedName>
    <definedName name="Hormigon_en_Rampa_de_Escalera">'[26]Análisis grales'!$F$5082</definedName>
    <definedName name="Hormigon_en_Zapata_Rampa_de_Escalera">'[26]Análisis grales'!$F$5069</definedName>
    <definedName name="Hormigón_Industrial_210_Kg_cm2">[72]Insumos!$B$71:$D$71</definedName>
    <definedName name="Hormigón_Industrial_210_Kg_cm2_1">[72]Insumos!$B$71:$D$71</definedName>
    <definedName name="Hormigón_Industrial_210_Kg_cm2_2">[72]Insumos!$B$71:$D$71</definedName>
    <definedName name="Hormigón_Industrial_210_Kg_cm2_3">[72]Insumos!$B$71:$D$71</definedName>
    <definedName name="HORMIGON_SIMPLE__en_losa_de_fondo">'[26]Análisis grales'!$F$1124</definedName>
    <definedName name="Hormigon_Viga_Amarre_SNT__20x20__180_KG_CM2__4_DE_1_2___3_8__A_.20_grado_40__LIG.">'[26]Análisis grales'!$F$3981</definedName>
    <definedName name="HORMIGON_VIGAS_1Y_4Y_TECHO">'[26]Análisis grales'!$F$4963</definedName>
    <definedName name="HORMIGON_VIGAS_2Y_TECHO">'[26]Análisis grales'!$F$5029</definedName>
    <definedName name="HORMIGON_VIGAS_3Y_TECHO">'[26]Análisis grales'!$F$5042</definedName>
    <definedName name="HORMIGON_VIGAS_40X55_3Ø_1_y_4_3_4_EØ3_8___15_10">'[26]Análisis grales'!$F$4950</definedName>
    <definedName name="HORMIGON_VIGAS_V1__30X60_6_Ø_3_4__Y_2_3_8___EØ3_8___20_10">'[26]Análisis grales'!$F$4963</definedName>
    <definedName name="HORMIGON_VIGAS_V2__25X35_4_Ø_3_4____EØ3_8___20_10">'[26]Análisis grales'!$F$4976</definedName>
    <definedName name="HORMIGON_VIGAS_V3__30X60_5_Ø_3_4__Y_2_Ø_3_8___EØ3_8___20_10">'[26]Análisis grales'!$F$4989</definedName>
    <definedName name="HORMIGON_VIGAS_V4__25X35_4_Ø_3_4__Y_2_Ø_1_2___EØ3_8___20_10">'[26]Análisis grales'!$F$5002</definedName>
    <definedName name="HORMIGON_VIGAS_X_TECHO">'[26]Análisis grales'!$F$5055</definedName>
    <definedName name="hormigon1.3.5">#REF!</definedName>
    <definedName name="HORMIGON100">#REF!</definedName>
    <definedName name="hormigon140">#REF!</definedName>
    <definedName name="hormigon140_6">#REF!</definedName>
    <definedName name="hormigon140_8">#REF!</definedName>
    <definedName name="hormigon180">#REF!</definedName>
    <definedName name="hormigon180_8">#REF!</definedName>
    <definedName name="hormigon210">#REF!</definedName>
    <definedName name="hormigon210_8">#REF!</definedName>
    <definedName name="HORMIGON210V">#REF!</definedName>
    <definedName name="HORMIGON210VSC">#REF!</definedName>
    <definedName name="HORMIGONARMADOGUARDARRUEDASYDEFENSASLATERALES_3">#N/A</definedName>
    <definedName name="HORMIGONARMADOLOSADEAPROCHE_3">#N/A</definedName>
    <definedName name="HORMIGONARMADOLOSADETABLERO_3">#N/A</definedName>
    <definedName name="HORMIGONARMADOVIGUETAS_3">#N/A</definedName>
    <definedName name="HORMINDUS">#REF!</definedName>
    <definedName name="HS210_Manual">'[31]ANALISIS PLANTA'!$G$111</definedName>
    <definedName name="Hs280_Manual">'[31]ANALISIS PLANTA'!$G$1484</definedName>
    <definedName name="htyrt" hidden="1">'[11]ANALISIS STO DGO'!#REF!</definedName>
    <definedName name="HuellaMarmol">#REF!</definedName>
    <definedName name="hwinche">#REF!</definedName>
    <definedName name="i">[32]INS!#REF!</definedName>
    <definedName name="Iguala_Medica_periodica">[26]Insumos!$G$634</definedName>
    <definedName name="ijfdlkh" hidden="1">'[11]ANALISIS STO DGO'!#REF!</definedName>
    <definedName name="iliukk" hidden="1">'[11]ANALISIS STO DGO'!#REF!</definedName>
    <definedName name="ilma">[35]M.O.!#REF!</definedName>
    <definedName name="ilsa" hidden="1">'[11]ANALISIS STO DGO'!#REF!</definedName>
    <definedName name="imocolocjuntas">[68]INSUMOS!$F$261</definedName>
    <definedName name="Impermeabilizante">[34]Insumos!$E$48</definedName>
    <definedName name="Impermeabilizante.Fibra.Vidrio.Siliconizer">#REF!</definedName>
    <definedName name="impermeabilizante.impertecho">#REF!</definedName>
    <definedName name="Impermeabilizante_de_Lona_asfaltica_4kg__3mm">'[26]Análisis grales'!$F$4235</definedName>
    <definedName name="IMPERMEABILIZANTES">#REF!</definedName>
    <definedName name="IMPEST">#REF!</definedName>
    <definedName name="impresion_2">[73]Directos!#REF!</definedName>
    <definedName name="IMPREV">#REF!</definedName>
    <definedName name="IMPREVISTO">#REF!</definedName>
    <definedName name="Imprimir_área_IM">[2]PRESUPUESTO!$A$1763:$L$1796</definedName>
    <definedName name="Imprimir_área_IM_6">#REF!</definedName>
    <definedName name="Incidencia_de_Transporte_interno_de_compactador_manual">'[26]Análisis grales'!$F$680</definedName>
    <definedName name="INCREM">#REF!</definedName>
    <definedName name="INCREMENTO">#REF!</definedName>
    <definedName name="INCREMENTO_GRAL">#REF!</definedName>
    <definedName name="INCREMENTO1">#REF!</definedName>
    <definedName name="INCREMENTO2">#REF!</definedName>
    <definedName name="INCREMENTO3">#REF!</definedName>
    <definedName name="INDIRECTOS">#REF!</definedName>
    <definedName name="ingeniera">[40]M.O.!$C$10</definedName>
    <definedName name="ingeniera_10">#REF!</definedName>
    <definedName name="ingeniera_11">#REF!</definedName>
    <definedName name="ingeniera_5">#REF!</definedName>
    <definedName name="ingeniera_6">#REF!</definedName>
    <definedName name="ingeniera_7">#REF!</definedName>
    <definedName name="ingeniera_8">#REF!</definedName>
    <definedName name="ingeniera_9">#REF!</definedName>
    <definedName name="INOALARBCO">#REF!</definedName>
    <definedName name="INOALARCOL">#REF!</definedName>
    <definedName name="INOBCOSER">#REF!</definedName>
    <definedName name="INOBCOTAPASER">#REF!</definedName>
    <definedName name="inodoro">#REF!</definedName>
    <definedName name="Inodoro.Royal.Alargado">#REF!</definedName>
    <definedName name="INODORO_BCO_TAPA">#REF!</definedName>
    <definedName name="INODORO_BCO_TAPA_10">#REF!</definedName>
    <definedName name="INODORO_BCO_TAPA_11">#REF!</definedName>
    <definedName name="INODORO_BCO_TAPA_6">#REF!</definedName>
    <definedName name="INODORO_BCO_TAPA_7">#REF!</definedName>
    <definedName name="INODORO_BCO_TAPA_8">#REF!</definedName>
    <definedName name="INODORO_BCO_TAPA_9">#REF!</definedName>
    <definedName name="Inodoro_ROYAL_Blanco">[26]Insumos!$G$356</definedName>
    <definedName name="Inodoro_TAINO">[26]Insumos!$G$357</definedName>
    <definedName name="inodorosimplex">[12]insumo!#REF!</definedName>
    <definedName name="INS_HORMIGON_124">[74]HORM_MOR!$A$7:$D$7</definedName>
    <definedName name="INST.ELECTRICA.EXTERIOR">#REF!</definedName>
    <definedName name="Inst.Sanitaria.1erN">#REF!</definedName>
    <definedName name="Inst.Sanitaria.1erN.">#REF!</definedName>
    <definedName name="Inst.Sanitaria.2do.3ery4toN">#REF!</definedName>
    <definedName name="Inst.sanitaria3er.4toy5toN">#REF!</definedName>
    <definedName name="instalacion.electrica.principal">[34]Resumen!$D$23</definedName>
    <definedName name="Instalacion.sanitaria.Entrepiso">#REF!</definedName>
    <definedName name="Instalacion_alambre_de_puas_verja">'[26]Análisis grales'!$F$558</definedName>
    <definedName name="Instalacion_de_postes_de_madera_verja_alambre_de_puas">'[26]Análisis grales'!$F$549</definedName>
    <definedName name="Instalacion_de_Tuberias_PVC_de_6_Pulgadas__Drenaje_Interior">'[26]Análisis grales'!$F$3391</definedName>
    <definedName name="Instalacion_de_Tuberias_PVC_de_8_Pulgadas__Alc_Pluvial_y_Sanitario">'[26]Análisis grales'!$F$3406</definedName>
    <definedName name="Instalacion_de_Ventilaciones">'[26]Análisis grales'!$F$13</definedName>
    <definedName name="Instalacion_molde_de_muro_HA_Convencional">'[26]Análisis grales'!$F$112</definedName>
    <definedName name="INSUMO_1">#REF!</definedName>
    <definedName name="INSUMO_1_10">#REF!</definedName>
    <definedName name="INSUMO_1_11">#REF!</definedName>
    <definedName name="INSUMO_1_6">#REF!</definedName>
    <definedName name="INSUMO_1_7">#REF!</definedName>
    <definedName name="INSUMO_1_8">#REF!</definedName>
    <definedName name="INSUMO_1_9">#REF!</definedName>
    <definedName name="INSUMOS">#REF!</definedName>
    <definedName name="INTERRUPTOR_3w">#REF!</definedName>
    <definedName name="INTERRUPTOR_3w_10">#REF!</definedName>
    <definedName name="INTERRUPTOR_3w_11">#REF!</definedName>
    <definedName name="INTERRUPTOR_3w_6">#REF!</definedName>
    <definedName name="INTERRUPTOR_3w_7">#REF!</definedName>
    <definedName name="INTERRUPTOR_3w_8">#REF!</definedName>
    <definedName name="INTERRUPTOR_3w_9">#REF!</definedName>
    <definedName name="INTERRUPTOR_4w">#REF!</definedName>
    <definedName name="INTERRUPTOR_4w_10">#REF!</definedName>
    <definedName name="INTERRUPTOR_4w_11">#REF!</definedName>
    <definedName name="INTERRUPTOR_4w_6">#REF!</definedName>
    <definedName name="INTERRUPTOR_4w_7">#REF!</definedName>
    <definedName name="INTERRUPTOR_4w_8">#REF!</definedName>
    <definedName name="INTERRUPTOR_4w_9">#REF!</definedName>
    <definedName name="INTERRUPTOR_DOBLE">#REF!</definedName>
    <definedName name="Interruptor_doble__suministro">[26]Insumos!$G$230</definedName>
    <definedName name="INTERRUPTOR_DOBLE_10">#REF!</definedName>
    <definedName name="INTERRUPTOR_DOBLE_11">#REF!</definedName>
    <definedName name="INTERRUPTOR_DOBLE_6">#REF!</definedName>
    <definedName name="INTERRUPTOR_DOBLE_7">#REF!</definedName>
    <definedName name="INTERRUPTOR_DOBLE_8">#REF!</definedName>
    <definedName name="INTERRUPTOR_DOBLE_9">#REF!</definedName>
    <definedName name="INTERRUPTOR_SENC">#REF!</definedName>
    <definedName name="INTERRUPTOR_SENC_10">#REF!</definedName>
    <definedName name="INTERRUPTOR_SENC_11">#REF!</definedName>
    <definedName name="INTERRUPTOR_SENC_6">#REF!</definedName>
    <definedName name="INTERRUPTOR_SENC_7">#REF!</definedName>
    <definedName name="INTERRUPTOR_SENC_8">#REF!</definedName>
    <definedName name="INTERRUPTOR_SENC_9">#REF!</definedName>
    <definedName name="INTERRUPTOR3VIAS">#REF!</definedName>
    <definedName name="INTERRUPTOR4VIAS">#REF!</definedName>
    <definedName name="INTERRUPTORDOBLE">#REF!</definedName>
    <definedName name="INTERRUPTORPILOTO">#REF!</definedName>
    <definedName name="INTERRUPTORSENCILLO">#REF!</definedName>
    <definedName name="INTERRUPTORTRIPLE">#REF!</definedName>
    <definedName name="Inversor_Trace_2.5_K_Modelo_us_2524_Trace">[26]Insumos!$G$731</definedName>
    <definedName name="ITBIS">[75]Insumos!$G$2</definedName>
    <definedName name="ITBS">#REF!</definedName>
    <definedName name="Izado_de_Tabletas_3">#N/A</definedName>
    <definedName name="IZAJE_3">"$#REF!.$#REF!$#REF!"</definedName>
    <definedName name="Izaje_de_Vigas_Postensadas_3">#N/A</definedName>
    <definedName name="J">#REF!</definedName>
    <definedName name="Jamba.caoba">#REF!</definedName>
    <definedName name="jfuoe" hidden="1">'[11]ANALISIS STO DGO'!#REF!</definedName>
    <definedName name="jgklgjh" hidden="1">'[11]ANALISIS STO DGO'!#REF!</definedName>
    <definedName name="jhjhj" hidden="1">'[11]ANALISIS STO DGO'!#REF!</definedName>
    <definedName name="jhkl" hidden="1">'[11]ANALISIS STO DGO'!#REF!</definedName>
    <definedName name="jiro" hidden="1">'[11]ANALISIS STO DGO'!#REF!</definedName>
    <definedName name="JOEL">#REF!</definedName>
    <definedName name="Jornal_ayudante_AY">[26]Insumos!$G$11</definedName>
    <definedName name="Jornal_Maestro_de_Area_MA">[26]Insumos!$G$15</definedName>
    <definedName name="Jornal_oper.1ra_categoria__OP1">[76]insumos!$D$8</definedName>
    <definedName name="Jornal_oper_1ra_categoria_OP1">[26]Insumos!$G$14</definedName>
    <definedName name="Jornal_oper_2da_categoria_OP2">[26]Insumos!$G$13</definedName>
    <definedName name="Jornal_oper_3ra_terminador_OP3">[26]Insumos!$G$12</definedName>
    <definedName name="JORNAL_peon_TNC">[26]Insumos!$G$9</definedName>
    <definedName name="Jornal_tecnico_calificado_TC">[26]Insumos!$G$10</definedName>
    <definedName name="jrtjrdt" hidden="1">'[11]ANALISIS STO DGO'!#REF!</definedName>
    <definedName name="junta.water.stop">[59]Análisis!$D$1570</definedName>
    <definedName name="JUNTA_CERA_INODORO">#REF!</definedName>
    <definedName name="JUNTA_CERA_INODORO_10">#REF!</definedName>
    <definedName name="JUNTA_CERA_INODORO_11">#REF!</definedName>
    <definedName name="JUNTA_CERA_INODORO_6">#REF!</definedName>
    <definedName name="JUNTA_CERA_INODORO_7">#REF!</definedName>
    <definedName name="JUNTA_CERA_INODORO_8">#REF!</definedName>
    <definedName name="JUNTA_CERA_INODORO_9">#REF!</definedName>
    <definedName name="Junta_de_cera">[26]Insumos!$G$66</definedName>
    <definedName name="JUNTA_DRESSER_12">#REF!</definedName>
    <definedName name="JUNTA_DRESSER_12_10">#REF!</definedName>
    <definedName name="JUNTA_DRESSER_12_11">#REF!</definedName>
    <definedName name="JUNTA_DRESSER_12_6">#REF!</definedName>
    <definedName name="JUNTA_DRESSER_12_7">#REF!</definedName>
    <definedName name="JUNTA_DRESSER_12_8">#REF!</definedName>
    <definedName name="JUNTA_DRESSER_12_9">#REF!</definedName>
    <definedName name="JUNTA_DRESSER_16">[55]INSU!$D$231</definedName>
    <definedName name="JUNTA_DRESSER_16_10">#REF!</definedName>
    <definedName name="JUNTA_DRESSER_16_11">#REF!</definedName>
    <definedName name="JUNTA_DRESSER_16_6">#REF!</definedName>
    <definedName name="JUNTA_DRESSER_16_7">#REF!</definedName>
    <definedName name="JUNTA_DRESSER_16_8">#REF!</definedName>
    <definedName name="JUNTA_DRESSER_16_9">#REF!</definedName>
    <definedName name="Junta_Dresser_18__criolla">[26]Insumos!$G$121</definedName>
    <definedName name="JUNTA_DRESSER_2">#REF!</definedName>
    <definedName name="JUNTA_DRESSER_2_10">#REF!</definedName>
    <definedName name="JUNTA_DRESSER_2_11">#REF!</definedName>
    <definedName name="JUNTA_DRESSER_2_6">#REF!</definedName>
    <definedName name="JUNTA_DRESSER_2_7">#REF!</definedName>
    <definedName name="JUNTA_DRESSER_2_8">#REF!</definedName>
    <definedName name="JUNTA_DRESSER_2_9">#REF!</definedName>
    <definedName name="JUNTA_DRESSER_3">#REF!</definedName>
    <definedName name="JUNTA_DRESSER_3_10">#REF!</definedName>
    <definedName name="JUNTA_DRESSER_3_11">#REF!</definedName>
    <definedName name="JUNTA_DRESSER_3_6">#REF!</definedName>
    <definedName name="JUNTA_DRESSER_3_7">#REF!</definedName>
    <definedName name="JUNTA_DRESSER_3_8">#REF!</definedName>
    <definedName name="JUNTA_DRESSER_3_9">#REF!</definedName>
    <definedName name="JUNTA_DRESSER_4">#REF!</definedName>
    <definedName name="JUNTA_DRESSER_4_10">#REF!</definedName>
    <definedName name="JUNTA_DRESSER_4_11">#REF!</definedName>
    <definedName name="JUNTA_DRESSER_4_6">#REF!</definedName>
    <definedName name="JUNTA_DRESSER_4_7">#REF!</definedName>
    <definedName name="JUNTA_DRESSER_4_8">#REF!</definedName>
    <definedName name="JUNTA_DRESSER_4_9">#REF!</definedName>
    <definedName name="JUNTA_DRESSER_6">[55]INSU!$D$234</definedName>
    <definedName name="JUNTA_DRESSER_6_10">#REF!</definedName>
    <definedName name="JUNTA_DRESSER_6_11">#REF!</definedName>
    <definedName name="JUNTA_DRESSER_6_6">#REF!</definedName>
    <definedName name="JUNTA_DRESSER_6_7">#REF!</definedName>
    <definedName name="JUNTA_DRESSER_6_8">#REF!</definedName>
    <definedName name="JUNTA_DRESSER_6_9">#REF!</definedName>
    <definedName name="JUNTA_DRESSER_8">#REF!</definedName>
    <definedName name="JUNTA_DRESSER_8_10">#REF!</definedName>
    <definedName name="JUNTA_DRESSER_8_11">#REF!</definedName>
    <definedName name="JUNTA_DRESSER_8_6">#REF!</definedName>
    <definedName name="JUNTA_DRESSER_8_7">#REF!</definedName>
    <definedName name="JUNTA_DRESSER_8_8">#REF!</definedName>
    <definedName name="JUNTA_DRESSER_8_9">#REF!</definedName>
    <definedName name="JUNTA_WATER_STOP_9">#REF!</definedName>
    <definedName name="JUNTA_WATER_STOP_9_10">#REF!</definedName>
    <definedName name="JUNTA_WATER_STOP_9_11">#REF!</definedName>
    <definedName name="JUNTA_WATER_STOP_9_6">#REF!</definedName>
    <definedName name="JUNTA_WATER_STOP_9_7">#REF!</definedName>
    <definedName name="JUNTA_WATER_STOP_9_8">#REF!</definedName>
    <definedName name="JUNTA_WATER_STOP_9_9">#REF!</definedName>
    <definedName name="JUNTACERA">#REF!</definedName>
    <definedName name="k">[35]M.O.!#REF!</definedName>
    <definedName name="Kerosene">[26]Insumos!$G$552</definedName>
    <definedName name="Key" hidden="1">'[13]ANALISIS STO DGO'!#REF!</definedName>
    <definedName name="Kit_Adaptador_para_carretas">[26]Insumos!$G$613</definedName>
    <definedName name="kjkjhkh" hidden="1">'[11]ANALISIS STO DGO'!#REF!</definedName>
    <definedName name="kkjgh" hidden="1">'[11]ANALISIS STO DGO'!#REF!</definedName>
    <definedName name="kl">#REF!</definedName>
    <definedName name="Kurt">#REF!</definedName>
    <definedName name="l" hidden="1">'[13]ANALISIS STO DGO'!#REF!</definedName>
    <definedName name="L_1">#REF!</definedName>
    <definedName name="L_2">#REF!</definedName>
    <definedName name="L_5">#REF!</definedName>
    <definedName name="LABORATORIO">#REF!</definedName>
    <definedName name="Ladrillos.2x4x8pulg.">[34]Insumos!$E$112</definedName>
    <definedName name="LADRILLOS_4x8x2">#REF!</definedName>
    <definedName name="LADRILLOS_4x8x2_10">#REF!</definedName>
    <definedName name="LADRILLOS_4x8x2_11">#REF!</definedName>
    <definedName name="LADRILLOS_4x8x2_6">#REF!</definedName>
    <definedName name="LADRILLOS_4x8x2_7">#REF!</definedName>
    <definedName name="LADRILLOS_4x8x2_8">#REF!</definedName>
    <definedName name="LADRILLOS_4x8x2_9">#REF!</definedName>
    <definedName name="Ladrillos_de_HS__2x4x8">'[26]Análisis grales'!$F$223</definedName>
    <definedName name="LAMPARA_FLUORESC_2x4">#REF!</definedName>
    <definedName name="LAMPARA_FLUORESC_2x4_10">#REF!</definedName>
    <definedName name="LAMPARA_FLUORESC_2x4_11">#REF!</definedName>
    <definedName name="LAMPARA_FLUORESC_2x4_6">#REF!</definedName>
    <definedName name="LAMPARA_FLUORESC_2x4_7">#REF!</definedName>
    <definedName name="LAMPARA_FLUORESC_2x4_8">#REF!</definedName>
    <definedName name="LAMPARA_FLUORESC_2x4_9">#REF!</definedName>
    <definedName name="LAMPARAS">#REF!</definedName>
    <definedName name="LAMPARAS_DE_1500W_220V">[43]INSU!$B$41</definedName>
    <definedName name="LAQUEAR_MADERA">#REF!</definedName>
    <definedName name="LAQUEAR_MADERA_10">#REF!</definedName>
    <definedName name="LAQUEAR_MADERA_11">#REF!</definedName>
    <definedName name="LAQUEAR_MADERA_6">#REF!</definedName>
    <definedName name="LAQUEAR_MADERA_7">#REF!</definedName>
    <definedName name="LAQUEAR_MADERA_8">#REF!</definedName>
    <definedName name="LAQUEAR_MADERA_9">#REF!</definedName>
    <definedName name="LATEX">#REF!</definedName>
    <definedName name="Lav.American.Standar.Saona">#REF!</definedName>
    <definedName name="LAVADERO_DOBLE">#REF!</definedName>
    <definedName name="LAVADERO_DOBLE_10">#REF!</definedName>
    <definedName name="LAVADERO_DOBLE_11">#REF!</definedName>
    <definedName name="LAVADERO_DOBLE_6">#REF!</definedName>
    <definedName name="LAVADERO_DOBLE_7">#REF!</definedName>
    <definedName name="LAVADERO_DOBLE_8">#REF!</definedName>
    <definedName name="LAVADERO_DOBLE_9">#REF!</definedName>
    <definedName name="LAVADERO_GRANITO_SENCILLO">#REF!</definedName>
    <definedName name="LAVADERO_GRANITO_SENCILLO_10">#REF!</definedName>
    <definedName name="LAVADERO_GRANITO_SENCILLO_11">#REF!</definedName>
    <definedName name="LAVADERO_GRANITO_SENCILLO_6">#REF!</definedName>
    <definedName name="LAVADERO_GRANITO_SENCILLO_7">#REF!</definedName>
    <definedName name="LAVADERO_GRANITO_SENCILLO_8">#REF!</definedName>
    <definedName name="LAVADERO_GRANITO_SENCILLO_9">#REF!</definedName>
    <definedName name="LAVADEROS">#REF!</definedName>
    <definedName name="LAVADEROSENCILLO">[12]insumo!#REF!</definedName>
    <definedName name="Lavado.Marmol">#REF!</definedName>
    <definedName name="lavamano.rondalyn">#REF!</definedName>
    <definedName name="LAVAMANO_19x17_BCO">#REF!</definedName>
    <definedName name="LAVAMANO_19x17_BCO_10">#REF!</definedName>
    <definedName name="LAVAMANO_19x17_BCO_11">#REF!</definedName>
    <definedName name="LAVAMANO_19x17_BCO_6">#REF!</definedName>
    <definedName name="LAVAMANO_19x17_BCO_7">#REF!</definedName>
    <definedName name="LAVAMANO_19x17_BCO_8">#REF!</definedName>
    <definedName name="LAVAMANO_19x17_BCO_9">#REF!</definedName>
    <definedName name="Lavamanos_Royal_Blanco">[26]Insumos!$G$125</definedName>
    <definedName name="Lavamanos_tipo_simplex">[26]Insumos!$G$203</definedName>
    <definedName name="LAVGRA1BCO">#REF!</definedName>
    <definedName name="LAVGRA2BCO">#REF!</definedName>
    <definedName name="LAVM1917BCO">#REF!</definedName>
    <definedName name="LAVM1917COL">#REF!</definedName>
    <definedName name="LAVMOVABCO">#REF!</definedName>
    <definedName name="LAVMOVACOL">#REF!</definedName>
    <definedName name="LAVMSERBCO">#REF!</definedName>
    <definedName name="lb" hidden="1">#REF!</definedName>
    <definedName name="Lentes_de_Seguridad">[26]Insumos!$G$606</definedName>
    <definedName name="Lentes_de_Seguridad_Claros">[26]Insumos!$G$627</definedName>
    <definedName name="Letrero_de_obra">[26]Insumos!$G$40</definedName>
    <definedName name="Letrero_en_vinil_PARE_y_SIGA">[26]Insumos!$G$626</definedName>
    <definedName name="Liga_y_Vac_manual">#REF!</definedName>
    <definedName name="Liga_y_Vac_Trompo">#REF!</definedName>
    <definedName name="Ligado__Llenado__Cocido_y_Colocacion_de_Saco">'[26]Análisis grales'!$G$5239</definedName>
    <definedName name="ligado_vaciado">'[31]ANALISIS PLANTA'!$G$92</definedName>
    <definedName name="Ligado_y_vaciado_3">#N/A</definedName>
    <definedName name="Ligado_y_Vaciado_a_Mano">[29]Insumos!$B$136:$D$136</definedName>
    <definedName name="Ligado_y_Vaciado_de_Vigas__columnas_y_Losas">'[26]Análisis grales'!$F$1644</definedName>
    <definedName name="Ligado_y_Vaciado_de_Zapata">'[26]Análisis grales'!$F$577</definedName>
    <definedName name="Ligadora_de_1_funda_3">#N/A</definedName>
    <definedName name="Ligadora_de_2_funda_3">#N/A</definedName>
    <definedName name="Ligadora2fdas">#REF!</definedName>
    <definedName name="Ligadora2fdas_10">#REF!</definedName>
    <definedName name="Ligadora2fdas_11">#REF!</definedName>
    <definedName name="Ligadora2fdas_6">#REF!</definedName>
    <definedName name="Ligadora2fdas_7">#REF!</definedName>
    <definedName name="Ligadora2fdas_8">#REF!</definedName>
    <definedName name="Ligadora2fdas_9">#REF!</definedName>
    <definedName name="LIGALIGA">#REF!</definedName>
    <definedName name="ligawinche">#REF!</definedName>
    <definedName name="Lija_de_agua">[26]Insumos!$G$400</definedName>
    <definedName name="Limpieza">#REF!</definedName>
    <definedName name="Limpieza__desmonte__destronque__Area_tipo_A">'[26]Análisis grales'!$F$2160</definedName>
    <definedName name="Limpieza__desmonte__destronque__Area_tipo_A___en_Carretera_HM_SDLM_Enero_2018">'[26]Análisis grales'!$F$3831</definedName>
    <definedName name="Limpieza__desmonte__destronque__Area_tipo_B">'[26]Análisis grales'!$F$3436</definedName>
    <definedName name="Limpieza_a_Mano_de_Alcantarillas">'[26]Análisis grales'!$F$2330</definedName>
    <definedName name="Limpieza_Final">'[26]Análisis grales'!$F$4446</definedName>
    <definedName name="Limpieza_y_acondicionamiento_de_terreno_inc._Bote">'[26]Análisis grales'!$F$4597</definedName>
    <definedName name="Limpieza_y_extraccion__de_sedimentos_de_obra_de_captación">'[26]Análisis grales'!$F$4680</definedName>
    <definedName name="Limpieza_y_replanteo">'[26]Análisis grales'!$F$1908</definedName>
    <definedName name="LIMPTUBOCPVC14">#REF!</definedName>
    <definedName name="LIMPTUBOCPVCPINTA">#REF!</definedName>
    <definedName name="LINE" hidden="1">'[13]ANALISIS STO DGO'!#REF!</definedName>
    <definedName name="Linea.Conex.Acueducto">#REF!</definedName>
    <definedName name="linea.impulsion.drenaje.sanitario">[34]Resumen!$D$29</definedName>
    <definedName name="Linea_Amarilla_Continua">[26]Insumos!$G$584</definedName>
    <definedName name="Linea_Blanca_Intermedia">[26]Insumos!$G$585</definedName>
    <definedName name="Linea_Blanca_Sencilla">[26]Insumos!$G$583</definedName>
    <definedName name="LINEA_DE_CONDUC">#N/A</definedName>
    <definedName name="LINEA_DE_CONDUC_6">NA()</definedName>
    <definedName name="Linea_de_Pare">[26]Insumos!$G$594</definedName>
    <definedName name="Linea_de_vida_sencilla">[26]Insumos!$G$617</definedName>
    <definedName name="lineout" hidden="1">'[13]ANALISIS STO DGO'!#REF!</definedName>
    <definedName name="lios" hidden="1">'[11]ANALISIS STO DGO'!#REF!</definedName>
    <definedName name="lipo" hidden="1">'[11]ANALISIS STO DGO'!#REF!</definedName>
    <definedName name="LLAVE_ANG_38">#REF!</definedName>
    <definedName name="LLAVE_ANG_38_10">#REF!</definedName>
    <definedName name="LLAVE_ANG_38_11">#REF!</definedName>
    <definedName name="LLAVE_ANG_38_6">#REF!</definedName>
    <definedName name="LLAVE_ANG_38_7">#REF!</definedName>
    <definedName name="LLAVE_ANG_38_8">#REF!</definedName>
    <definedName name="LLAVE_ANG_38_9">#REF!</definedName>
    <definedName name="LLAVE_CHORRO">#REF!</definedName>
    <definedName name="LLAVE_CHORRO_10">#REF!</definedName>
    <definedName name="LLAVE_CHORRO_11">#REF!</definedName>
    <definedName name="LLAVE_CHORRO_6">#REF!</definedName>
    <definedName name="LLAVE_CHORRO_7">#REF!</definedName>
    <definedName name="LLAVE_CHORRO_8">#REF!</definedName>
    <definedName name="LLAVE_CHORRO_9">#REF!</definedName>
    <definedName name="LLAVE_EMPOTRAR_CROMO_12">#REF!</definedName>
    <definedName name="LLAVE_EMPOTRAR_CROMO_12_10">#REF!</definedName>
    <definedName name="LLAVE_EMPOTRAR_CROMO_12_11">#REF!</definedName>
    <definedName name="LLAVE_EMPOTRAR_CROMO_12_6">#REF!</definedName>
    <definedName name="LLAVE_EMPOTRAR_CROMO_12_7">#REF!</definedName>
    <definedName name="LLAVE_EMPOTRAR_CROMO_12_8">#REF!</definedName>
    <definedName name="LLAVE_EMPOTRAR_CROMO_12_9">#REF!</definedName>
    <definedName name="Llave_Niquel_Angular_de_Q_3_8">[26]Insumos!$G$369</definedName>
    <definedName name="LLAVE_PASO_1">#REF!</definedName>
    <definedName name="LLAVE_PASO_1_10">#REF!</definedName>
    <definedName name="LLAVE_PASO_1_11">#REF!</definedName>
    <definedName name="LLAVE_PASO_1_6">#REF!</definedName>
    <definedName name="LLAVE_PASO_1_7">#REF!</definedName>
    <definedName name="LLAVE_PASO_1_8">#REF!</definedName>
    <definedName name="LLAVE_PASO_1_9">#REF!</definedName>
    <definedName name="LLAVE_PASO_34">#REF!</definedName>
    <definedName name="LLAVE_PASO_34_10">#REF!</definedName>
    <definedName name="LLAVE_PASO_34_11">#REF!</definedName>
    <definedName name="LLAVE_PASO_34_6">#REF!</definedName>
    <definedName name="LLAVE_PASO_34_7">#REF!</definedName>
    <definedName name="LLAVE_PASO_34_8">#REF!</definedName>
    <definedName name="LLAVE_PASO_34_9">#REF!</definedName>
    <definedName name="LLAVE_SENCILLA">#REF!</definedName>
    <definedName name="LLAVE_SENCILLA_10">#REF!</definedName>
    <definedName name="LLAVE_SENCILLA_11">#REF!</definedName>
    <definedName name="LLAVE_SENCILLA_6">#REF!</definedName>
    <definedName name="LLAVE_SENCILLA_7">#REF!</definedName>
    <definedName name="LLAVE_SENCILLA_8">#REF!</definedName>
    <definedName name="LLAVE_SENCILLA_9">#REF!</definedName>
    <definedName name="llaveacondicionamientohinca_3">#N/A</definedName>
    <definedName name="LLAVEANGULAR">#REF!</definedName>
    <definedName name="LLAVEEMPOTRAR12">#REF!</definedName>
    <definedName name="llaveizajevigaspostensadas_3">#N/A</definedName>
    <definedName name="llaveligadoyvaciado_3">#N/A</definedName>
    <definedName name="llavemadera_3">#N/A</definedName>
    <definedName name="llavemanejocemento_3">#N/A</definedName>
    <definedName name="llavemanejopilotes_3">#N/A</definedName>
    <definedName name="llavemoacero_3">#N/A</definedName>
    <definedName name="llavemomadera_3">#N/A</definedName>
    <definedName name="LLAVEORINALPEQ">#REF!</definedName>
    <definedName name="LLAVES">#REF!</definedName>
    <definedName name="LLAVESENCCROM">#REF!</definedName>
    <definedName name="llavetratamientomoldes_3">#N/A</definedName>
    <definedName name="LLAVIN">#REF!</definedName>
    <definedName name="Llavin_con_Seguro_y_LLave">[26]Insumos!$G$334</definedName>
    <definedName name="LLAVIN_PUERTA">#REF!</definedName>
    <definedName name="LLAVIN_PUERTA_10">#REF!</definedName>
    <definedName name="LLAVIN_PUERTA_11">#REF!</definedName>
    <definedName name="LLAVIN_PUERTA_6">#REF!</definedName>
    <definedName name="LLAVIN_PUERTA_7">#REF!</definedName>
    <definedName name="LLAVIN_PUERTA_8">#REF!</definedName>
    <definedName name="LLAVIN_PUERTA_9">#REF!</definedName>
    <definedName name="LLAVINCOR">#REF!</definedName>
    <definedName name="LLENADO_BLOQUES_20">#REF!</definedName>
    <definedName name="LLENADO_BLOQUES_20_10">#REF!</definedName>
    <definedName name="LLENADO_BLOQUES_20_11">#REF!</definedName>
    <definedName name="LLENADO_BLOQUES_20_6">#REF!</definedName>
    <definedName name="LLENADO_BLOQUES_20_7">#REF!</definedName>
    <definedName name="LLENADO_BLOQUES_20_8">#REF!</definedName>
    <definedName name="LLENADO_BLOQUES_20_9">#REF!</definedName>
    <definedName name="LLENADO_BLOQUES_40">#REF!</definedName>
    <definedName name="LLENADO_BLOQUES_40_10">#REF!</definedName>
    <definedName name="LLENADO_BLOQUES_40_11">#REF!</definedName>
    <definedName name="LLENADO_BLOQUES_40_6">#REF!</definedName>
    <definedName name="LLENADO_BLOQUES_40_7">#REF!</definedName>
    <definedName name="LLENADO_BLOQUES_40_8">#REF!</definedName>
    <definedName name="LLENADO_BLOQUES_40_9">#REF!</definedName>
    <definedName name="LLENADO_BLOQUES_60">#REF!</definedName>
    <definedName name="LLENADO_BLOQUES_60_10">#REF!</definedName>
    <definedName name="LLENADO_BLOQUES_60_11">#REF!</definedName>
    <definedName name="LLENADO_BLOQUES_60_6">#REF!</definedName>
    <definedName name="LLENADO_BLOQUES_60_7">#REF!</definedName>
    <definedName name="LLENADO_BLOQUES_60_8">#REF!</definedName>
    <definedName name="LLENADO_BLOQUES_60_9">#REF!</definedName>
    <definedName name="LLENADO_BLOQUES_80">#REF!</definedName>
    <definedName name="LLENADO_BLOQUES_80_10">#REF!</definedName>
    <definedName name="LLENADO_BLOQUES_80_11">#REF!</definedName>
    <definedName name="LLENADO_BLOQUES_80_6">#REF!</definedName>
    <definedName name="LLENADO_BLOQUES_80_7">#REF!</definedName>
    <definedName name="LLENADO_BLOQUES_80_8">#REF!</definedName>
    <definedName name="LLENADO_BLOQUES_80_9">#REF!</definedName>
    <definedName name="Llenado_de_Huecos_de_bloques_a_20_cm">'[26]Análisis grales'!$F$627</definedName>
    <definedName name="LMEMBAJADOR">[12]insumo!#REF!</definedName>
    <definedName name="LOBBY">#REF!</definedName>
    <definedName name="Lobby.Col.C1">[37]Análisis!#REF!</definedName>
    <definedName name="Lobby.Col.C2">[37]Análisis!#REF!</definedName>
    <definedName name="Lobby.Col.C3">[37]Análisis!#REF!</definedName>
    <definedName name="Lobby.Col.C4">[37]Análisis!#REF!</definedName>
    <definedName name="Lobby.losa.estrepiso">[37]Análisis!#REF!</definedName>
    <definedName name="Lobby.Viga.V1">[37]Análisis!#REF!</definedName>
    <definedName name="Lobby.Viga.V10">[37]Análisis!#REF!</definedName>
    <definedName name="Lobby.Viga.V11">[37]Análisis!#REF!</definedName>
    <definedName name="Lobby.Viga.V1A">[37]Análisis!#REF!</definedName>
    <definedName name="Lobby.Viga.V2.">[37]Análisis!#REF!</definedName>
    <definedName name="Lobby.Viga.V3">[37]Análisis!#REF!</definedName>
    <definedName name="Lobby.viga.V4">[37]Análisis!#REF!</definedName>
    <definedName name="Lobby.Viga.V4A">[37]Análisis!#REF!</definedName>
    <definedName name="Lobby.Viga.V6">[37]Análisis!#REF!</definedName>
    <definedName name="Lobby.Viga.V7">[37]Análisis!#REF!</definedName>
    <definedName name="Lobby.Viga.V8">[37]Análisis!#REF!</definedName>
    <definedName name="Lobby.Viga.V9">[37]Análisis!#REF!</definedName>
    <definedName name="Lobby.Viga.V9A">[37]Análisis!#REF!</definedName>
    <definedName name="Lobby.Zap.Zc1">[37]Análisis!#REF!</definedName>
    <definedName name="Lobby.Zap.Zc2">[37]Análisis!#REF!</definedName>
    <definedName name="Lobby.Zap.Zc3">[37]Análisis!#REF!</definedName>
    <definedName name="Lobby.Zap.Zc4">[37]Análisis!#REF!</definedName>
    <definedName name="Lobby.Zap.Zc9">[37]Análisis!#REF!</definedName>
    <definedName name="Lona_plastica_10_x12___11m2">[26]Insumos!$G$269</definedName>
    <definedName name="lor" hidden="1">'[11]ANALISIS STO DGO'!#REF!</definedName>
    <definedName name="Losa.1er.Entrepiso.Villas">#REF!</definedName>
    <definedName name="Losa.1erN">#REF!</definedName>
    <definedName name="Losa.1erN.Mod.I">#REF!</definedName>
    <definedName name="Losa.2do.Entrepiso.Villas">#REF!</definedName>
    <definedName name="Losa.2doN">#REF!</definedName>
    <definedName name="Losa.2doN.Mod.I">#REF!</definedName>
    <definedName name="Losa.3erN">#REF!</definedName>
    <definedName name="Losa.3erN.Mod.I">#REF!</definedName>
    <definedName name="Losa.4toN.Mod.I">#REF!</definedName>
    <definedName name="Losa.Aligerada">#REF!</definedName>
    <definedName name="losa.Cierre.Columnas.Villas">#REF!</definedName>
    <definedName name="Losa.Cierre.encimeras.Villas">#REF!</definedName>
    <definedName name="losa.de.piso.10cm.m2">[57]Análisis!$D$242</definedName>
    <definedName name="losa.edif.Oficinas">#REF!</definedName>
    <definedName name="losa.edif.parqueo">#REF!</definedName>
    <definedName name="losa.entrepiso.villas">#REF!</definedName>
    <definedName name="Losa.Fondo">[34]Análisis!$D$241</definedName>
    <definedName name="losa.fundacion.15cm">#REF!</definedName>
    <definedName name="losa.fundacion.20cm">[57]Análisis!$D$503</definedName>
    <definedName name="Losa.Horm.Arm.Administracion">#REF!</definedName>
    <definedName name="Losa.Horm.Arm.Piso.Estanque">#REF!</definedName>
    <definedName name="Losa.horm.Visto.Area.Noble">#REF!</definedName>
    <definedName name="Losa.Horm.Visto.Comedor">#REF!</definedName>
    <definedName name="Losa.Horm.Visto.Espectaculos">#REF!</definedName>
    <definedName name="Losa.Maciza.12cm.3.8a25AD">#REF!</definedName>
    <definedName name="Losa.Piso.0.08">[34]Análisis!$D$274</definedName>
    <definedName name="Losa.Piso.10cm">#REF!</definedName>
    <definedName name="Losa.Piso.15cm.Cocina">#REF!</definedName>
    <definedName name="Losa.piso.8cm">[49]Análisis!$N$439</definedName>
    <definedName name="Losa.plana.12cm">[37]Análisis!#REF!</definedName>
    <definedName name="losa.plasbau.panel10.8">#REF!</definedName>
    <definedName name="losa.plasbau.panel10.8.sin.malla">#REF!</definedName>
    <definedName name="losa.plasbau.panel10.8.sin.malla.en.techo.incl">#REF!</definedName>
    <definedName name="losa.plasbau.panel14.4">#REF!</definedName>
    <definedName name="losa.plasbau.panel14.4sin.malla">#REF!</definedName>
    <definedName name="Losa.techo.Cocina">#REF!</definedName>
    <definedName name="Losa.techo.Inclinada">[34]Análisis!$D$256</definedName>
    <definedName name="losa.techo.Villa">#REF!</definedName>
    <definedName name="Losa.Techo.Villas">#REF!</definedName>
    <definedName name="losa.vuelo">#REF!</definedName>
    <definedName name="LOSA_20">'[26]CUANTIA ELEM. EST.'!$J$99</definedName>
    <definedName name="Losa_Aproximacion___1_2¨_a_0.08_AD__DC">'[26]Análisis grales'!$F$5281</definedName>
    <definedName name="Losa_de_Fondo__H_0.15_2_8¨_a_0.20_AD">'[26]Análisis grales'!$F$1142</definedName>
    <definedName name="Losa_entrepiso__H_0.20_1_2__a_0.20_AD__AC___ADIC._1_2__A_1.00_Ci.">'[26]Análisis grales'!$F$4938</definedName>
    <definedName name="Losa_superior__H_0.13_2_8¨_a_0.20_AD">'[26]Análisis grales'!$F$1151</definedName>
    <definedName name="Losa_superior__H_0.15_2_8¨_a_0.20_AD">'[26]Análisis grales'!$F$4926</definedName>
    <definedName name="LOSA12">#REF!</definedName>
    <definedName name="LOSA12_6">#REF!</definedName>
    <definedName name="Losa1erN.Mod.II">#REF!</definedName>
    <definedName name="LOSA20">#REF!</definedName>
    <definedName name="LOSA20_6">#REF!</definedName>
    <definedName name="Losa2doN.Mod.II">#REF!</definedName>
    <definedName name="LOSA30">#REF!</definedName>
    <definedName name="LOSA30_6">#REF!</definedName>
    <definedName name="Losa3erN.Mod.II">#REF!</definedName>
    <definedName name="Losa4toN.Mod.II">#REF!</definedName>
    <definedName name="Loseta.cemento.25x25">#REF!</definedName>
    <definedName name="Loseta.Quary.Tile">#REF!</definedName>
    <definedName name="LUBRICANTE">#REF!</definedName>
    <definedName name="Luces.Camino">#REF!</definedName>
    <definedName name="LUIS" hidden="1">'[13]ANALISIS STO DGO'!#REF!</definedName>
    <definedName name="LUZCENITAL">#REF!</definedName>
    <definedName name="m">#REF!</definedName>
    <definedName name="M.O._acero">'[30]LISTA DE PRECIO'!$C$12</definedName>
    <definedName name="M.O._acero_malla">'[30]LISTA DE PRECIO'!$C$13</definedName>
    <definedName name="M.O._Colocación_Cables_Postensados_3">#N/A</definedName>
    <definedName name="M.O._Colocación_Tabletas_Prefabricados_3">#N/A</definedName>
    <definedName name="M.O._Confección_Moldes_3">#N/A</definedName>
    <definedName name="M.O._Corte_y_Amarre_de_Acero_muros_a_40_cm">'[26]Análisis grales'!$F$600</definedName>
    <definedName name="M.O._Corte_y_Amarre_de_Acero_muros_a_60_cm">'[26]Análisis grales'!$F$594</definedName>
    <definedName name="M.O._Corte_y_Amarre_de_Acero_muros_a_80_cm">'[26]Análisis grales'!$F$738</definedName>
    <definedName name="M.O._fraguache_alta_adherencia">[26]Insumos!$G$271</definedName>
    <definedName name="M.O._Goteros_Colgantes">'[26]Análisis grales'!$F$329</definedName>
    <definedName name="M.O._Instalacion_Alambre_Trinchera">[26]Insumos!$G$722</definedName>
    <definedName name="M.O._Vigas_Postensadas__Incl._Cast._3">#N/A</definedName>
    <definedName name="M.O.Acero.Escalera">#REF!</definedName>
    <definedName name="M.O.Acero.losa.Aligerada">#REF!</definedName>
    <definedName name="M.O.acero.Viga.Amarre">#REF!</definedName>
    <definedName name="M.O.acero.vigasydinteles">#REF!</definedName>
    <definedName name="M.O.acero.zap.Muro">#REF!</definedName>
    <definedName name="M.O.Colc.Mármol30x60">#REF!</definedName>
    <definedName name="M.O.colo.Malla">#REF!</definedName>
    <definedName name="M.O.Coloc.Piso.cemento25x25">#REF!</definedName>
    <definedName name="M.O.Coloc.Zocalo.cem.7x25cem.">#REF!</definedName>
    <definedName name="M.O.Colocacion_de_Panel_Plastbau">'[30]LISTA DE PRECIO'!$C$14</definedName>
    <definedName name="M.O.Estrias">#REF!</definedName>
    <definedName name="M.O.Excavación.en.cal.">#REF!</definedName>
    <definedName name="M.O.Excavacion_en_Roca_Dura__a_mano">'[26]Análisis grales'!$F$791</definedName>
    <definedName name="M.o.granito.en.piso">[34]Insumos!$E$91</definedName>
    <definedName name="M.O.instalacion_malla_ciclonica">[26]Insumos!$G$500</definedName>
    <definedName name="M.O.Ligado_de_morteros">'[26]Análisis grales'!$F$258</definedName>
    <definedName name="M.O.LLenado_de_hueco_a_0.40_M">'[26]Análisis grales'!$F$620</definedName>
    <definedName name="M.O.Panete.pared.exterior">#REF!</definedName>
    <definedName name="M.O.Panete.techo.inclinado">#REF!</definedName>
    <definedName name="M.O.Pañete.exterior">#REF!</definedName>
    <definedName name="M.O.Pintura.Exteriores">#REF!</definedName>
    <definedName name="M.O.Pintura.Int.">'[58]Costos Mano de Obra'!$O$52</definedName>
    <definedName name="M.O.Pulido_y_brillado__a_todo_costo_.">[26]Insumos!$G$499</definedName>
    <definedName name="M.O.Quicio.cem.7x25cm">#REF!</definedName>
    <definedName name="M.O.vaciado.columnas">#REF!</definedName>
    <definedName name="M.O.vaciado.dinteles">#REF!</definedName>
    <definedName name="M.O.vaciado.vigas">#REF!</definedName>
    <definedName name="M.O.vaciado.zapata">#REF!</definedName>
    <definedName name="M.O_Acarreo_interno_D_20_mts">'[26]Análisis grales'!$F$860</definedName>
    <definedName name="M.O_Ayudante_de_Carpinteria">'[26]Análisis grales'!$F$472</definedName>
    <definedName name="M.O_Carretilleros_liga_seca">'[26]Análisis grales'!$F$529</definedName>
    <definedName name="M.O_Colocacion_de_Acero_en_Anclajes">'[26]Análisis grales'!$F$4777</definedName>
    <definedName name="M.O_Construccion_de_Badenes">'[26]Análisis grales'!$F$409</definedName>
    <definedName name="M.O_Excavacion_en_caliche">'[26]Análisis grales'!$F$140</definedName>
    <definedName name="M.O_Fino_en_techo_plano_sin_subida_material">'[26]Análisis grales'!$F$348</definedName>
    <definedName name="M.O_Ligado_de_morteros_con_ligadora_2_fundas">'[26]Análisis grales'!$F$484</definedName>
    <definedName name="M.O_Llenado_de_Carretilla">'[26]Análisis grales'!$F$866</definedName>
    <definedName name="M.O_Piso_frotado_y_marcado">'[26]Análisis grales'!$F$363</definedName>
    <definedName name="M.O_Zabaleta_De_Techo">'[26]Análisis grales'!$F$342</definedName>
    <definedName name="M_O_Armadura_Columna">[29]Insumos!$B$78:$D$78</definedName>
    <definedName name="M_O_Armadura_Dintel_y_Viga">[29]Insumos!$B$79:$D$79</definedName>
    <definedName name="M_O_Cantos">[29]Insumos!$B$99:$D$99</definedName>
    <definedName name="M_O_Carpintero_2da._Categoría">[29]Insumos!$B$96:$D$96</definedName>
    <definedName name="M_O_Cerámica_Italiana_en_Pared">[29]Insumos!$B$102:$D$102</definedName>
    <definedName name="M_O_Colocación_Adoquines">[29]Insumos!$B$104:$D$104</definedName>
    <definedName name="M_O_Colocación_de_Bloques_de_4">[29]Insumos!$B$105:$D$105</definedName>
    <definedName name="M_O_Colocación_de_Bloques_de_6">[29]Insumos!$B$106:$D$106</definedName>
    <definedName name="M_O_Colocación_de_Bloques_de_8">[29]Insumos!$B$107:$D$107</definedName>
    <definedName name="M_O_Colocación_Listelos">[29]Insumos!$B$114:$D$114</definedName>
    <definedName name="M_O_Colocación_Piso_Cerámica_Criolla">[29]Insumos!$B$108:$D$108</definedName>
    <definedName name="M_O_Colocación_Piso_de_Granito_40_X_40">[29]Insumos!$B$111:$D$111</definedName>
    <definedName name="M_O_Colocación_Zócalos_de_Cerámica">[29]Insumos!$B$113:$D$113</definedName>
    <definedName name="M_O_Confección_de_Andamios">[29]Insumos!$B$115:$D$115</definedName>
    <definedName name="M_O_Construcción_Acera_Frotada_y_Violinada">[29]Insumos!$B$116:$D$116</definedName>
    <definedName name="M_O_Corte_y_Amarre_de_Varilla">[29]Insumos!$B$119:$D$119</definedName>
    <definedName name="M_O_Elaboración_Trampa_de_Grasa">[29]Insumos!$B$121:$D$121</definedName>
    <definedName name="M_O_Fino_de_Techo_Inclinado">[29]Insumos!$B$83:$D$83</definedName>
    <definedName name="M_O_Fino_de_Techo_Plano">[29]Insumos!$B$84:$D$84</definedName>
    <definedName name="M_O_Llenado_de_huecos">[29]Insumos!$B$86:$D$86</definedName>
    <definedName name="M_O_Maestro">[29]Insumos!$B$87:$D$87</definedName>
    <definedName name="M_O_Pañete_Maestreado_Exterior">[29]Insumos!$B$91:$D$91</definedName>
    <definedName name="M_O_Pañete_Maestreado_Interior">[29]Insumos!$B$92:$D$92</definedName>
    <definedName name="M_O_Preparación_del_Terreno">[29]Insumos!$B$94:$D$94</definedName>
    <definedName name="M_O_Quintal_Trabajado">[29]Insumos!$B$77:$D$77</definedName>
    <definedName name="M_O_Regado__Compactación__Mojado__Trasl.Mat.__A_M">[29]Insumos!$B$132:$D$132</definedName>
    <definedName name="M_O_Subida_de_Materiales">[29]Insumos!$B$95:$D$95</definedName>
    <definedName name="M_O_Técnico_Calificado">[29]Insumos!$B$149:$D$149</definedName>
    <definedName name="M_O_Topografo">[26]Insumos!$G$501</definedName>
    <definedName name="M_O_Zabaletas">[29]Insumos!$B$98:$D$98</definedName>
    <definedName name="M2.Carp.Viga.Horm.Visto">#REF!</definedName>
    <definedName name="M2.Carpint.Columna.Conven.">#REF!</definedName>
    <definedName name="M2.carpint.Columna.Horm.Visto">#REF!</definedName>
    <definedName name="M2.Carpint.Viga.Conven.">#REF!</definedName>
    <definedName name="m2ceramica">'[50]Analisis Unit. '!$F$47</definedName>
    <definedName name="m3arena">'[50]Analisis Unit. '!$F$41</definedName>
    <definedName name="m3arepanete">'[50]Analisis Unit. '!$F$44</definedName>
    <definedName name="m3grava">'[50]Analisis Unit. '!$F$42</definedName>
    <definedName name="MA">[35]M.O.!$C$10</definedName>
    <definedName name="MA_10">#REF!</definedName>
    <definedName name="MA_11">#REF!</definedName>
    <definedName name="MA_6">#REF!</definedName>
    <definedName name="MA_7">#REF!</definedName>
    <definedName name="MA_8">#REF!</definedName>
    <definedName name="MA_9">#REF!</definedName>
    <definedName name="Maceta_de_5_lbs">[26]Insumos!$G$398</definedName>
    <definedName name="MACHETE">#REF!</definedName>
    <definedName name="MACHETE_10">#REF!</definedName>
    <definedName name="MACHETE_11">#REF!</definedName>
    <definedName name="MACHETE_6">#REF!</definedName>
    <definedName name="MACHETE_7">#REF!</definedName>
    <definedName name="MACHETE_8">#REF!</definedName>
    <definedName name="MACHETE_9">#REF!</definedName>
    <definedName name="MACO">#REF!</definedName>
    <definedName name="MACO_10">#REF!</definedName>
    <definedName name="MACO_11">#REF!</definedName>
    <definedName name="MACO_6">#REF!</definedName>
    <definedName name="MACO_7">#REF!</definedName>
    <definedName name="MACO_8">#REF!</definedName>
    <definedName name="MACO_9">#REF!</definedName>
    <definedName name="MADERA">[12]insumo!#REF!</definedName>
    <definedName name="Madera_3">#N/A</definedName>
    <definedName name="Madera_de_pino_americano">[26]Insumos!$G$321</definedName>
    <definedName name="Madera_de_pino_tratado">[26]Insumos!$G$322</definedName>
    <definedName name="Madera_P2">#REF!</definedName>
    <definedName name="Madera_P2_10">#REF!</definedName>
    <definedName name="Madera_P2_11">#REF!</definedName>
    <definedName name="Madera_P2_5">#REF!</definedName>
    <definedName name="Madera_P2_6">#REF!</definedName>
    <definedName name="Madera_P2_7">#REF!</definedName>
    <definedName name="Madera_P2_8">#REF!</definedName>
    <definedName name="Madera_P2_9">#REF!</definedName>
    <definedName name="maderabrutapino">#REF!</definedName>
    <definedName name="maderabrutapino_8">#REF!</definedName>
    <definedName name="MADERAC">[12]insumo!$D$28</definedName>
    <definedName name="MADERAS">#REF!</definedName>
    <definedName name="Maestro">#REF!</definedName>
    <definedName name="Maestro_10">#REF!</definedName>
    <definedName name="Maestro_11">#REF!</definedName>
    <definedName name="Maestro_6">#REF!</definedName>
    <definedName name="Maestro_7">#REF!</definedName>
    <definedName name="Maestro_8">#REF!</definedName>
    <definedName name="Maestro_9">#REF!</definedName>
    <definedName name="MAESTROCARP">[32]INS!#REF!</definedName>
    <definedName name="MAESTROCARP_6">#REF!</definedName>
    <definedName name="MAESTROCARP_8">#REF!</definedName>
    <definedName name="Maitee_12__Tamsuei">[26]Insumos!$G$454</definedName>
    <definedName name="MALLA">#REF!</definedName>
    <definedName name="malla.elec.2.3x2.3.20x20">#REF!</definedName>
    <definedName name="malla.elec.2.3x2.3.20x20.m2">#REF!</definedName>
    <definedName name="Malla.Elect.W2.3.15x15">#REF!</definedName>
    <definedName name="Malla.Elect.W2.3.15x15m2">#REF!</definedName>
    <definedName name="Malla.Elect.W2.5x20">#REF!</definedName>
    <definedName name="MALLA_ABRAZ_1_12">#REF!</definedName>
    <definedName name="MALLA_ABRAZ_1_12_10">#REF!</definedName>
    <definedName name="MALLA_ABRAZ_1_12_11">#REF!</definedName>
    <definedName name="MALLA_ABRAZ_1_12_6">#REF!</definedName>
    <definedName name="MALLA_ABRAZ_1_12_7">#REF!</definedName>
    <definedName name="MALLA_ABRAZ_1_12_8">#REF!</definedName>
    <definedName name="MALLA_ABRAZ_1_12_9">#REF!</definedName>
    <definedName name="MALLA_AL_GALVANIZADO">#REF!</definedName>
    <definedName name="MALLA_AL_GALVANIZADO_10">#REF!</definedName>
    <definedName name="MALLA_AL_GALVANIZADO_11">#REF!</definedName>
    <definedName name="MALLA_AL_GALVANIZADO_6">#REF!</definedName>
    <definedName name="MALLA_AL_GALVANIZADO_7">#REF!</definedName>
    <definedName name="MALLA_AL_GALVANIZADO_8">#REF!</definedName>
    <definedName name="MALLA_AL_GALVANIZADO_9">#REF!</definedName>
    <definedName name="MALLA_AL_PUAS">#REF!</definedName>
    <definedName name="MALLA_AL_PUAS_10">#REF!</definedName>
    <definedName name="MALLA_AL_PUAS_11">#REF!</definedName>
    <definedName name="MALLA_AL_PUAS_6">#REF!</definedName>
    <definedName name="MALLA_AL_PUAS_7">#REF!</definedName>
    <definedName name="MALLA_AL_PUAS_8">#REF!</definedName>
    <definedName name="MALLA_AL_PUAS_9">#REF!</definedName>
    <definedName name="MALLA_BARRA_TENZORA">#REF!</definedName>
    <definedName name="MALLA_BARRA_TENZORA_10">#REF!</definedName>
    <definedName name="MALLA_BARRA_TENZORA_11">#REF!</definedName>
    <definedName name="MALLA_BARRA_TENZORA_6">#REF!</definedName>
    <definedName name="MALLA_BARRA_TENZORA_7">#REF!</definedName>
    <definedName name="MALLA_BARRA_TENZORA_8">#REF!</definedName>
    <definedName name="MALLA_BARRA_TENZORA_9">#REF!</definedName>
    <definedName name="MALLA_BOTE">#REF!</definedName>
    <definedName name="MALLA_BOTE_10">#REF!</definedName>
    <definedName name="MALLA_BOTE_11">#REF!</definedName>
    <definedName name="MALLA_BOTE_6">#REF!</definedName>
    <definedName name="MALLA_BOTE_7">#REF!</definedName>
    <definedName name="MALLA_BOTE_8">#REF!</definedName>
    <definedName name="MALLA_BOTE_9">#REF!</definedName>
    <definedName name="MALLA_CARP_COLS">#REF!</definedName>
    <definedName name="MALLA_CARP_COLS_10">#REF!</definedName>
    <definedName name="MALLA_CARP_COLS_11">#REF!</definedName>
    <definedName name="MALLA_CARP_COLS_6">#REF!</definedName>
    <definedName name="MALLA_CARP_COLS_7">#REF!</definedName>
    <definedName name="MALLA_CARP_COLS_8">#REF!</definedName>
    <definedName name="MALLA_CARP_COLS_9">#REF!</definedName>
    <definedName name="Malla_Ciclonica_4_pies">'[26]Análisis grales'!$F$2711</definedName>
    <definedName name="MALLA_CICLONICA_6">#REF!</definedName>
    <definedName name="MALLA_CICLONICA_6_10">#REF!</definedName>
    <definedName name="MALLA_CICLONICA_6_11">#REF!</definedName>
    <definedName name="MALLA_CICLONICA_6_6">#REF!</definedName>
    <definedName name="MALLA_CICLONICA_6_7">#REF!</definedName>
    <definedName name="MALLA_CICLONICA_6_8">#REF!</definedName>
    <definedName name="MALLA_CICLONICA_6_9">#REF!</definedName>
    <definedName name="MALLA_COLOC_6">#REF!</definedName>
    <definedName name="MALLA_COLOC_6_10">#REF!</definedName>
    <definedName name="MALLA_COLOC_6_11">#REF!</definedName>
    <definedName name="MALLA_COLOC_6_6">#REF!</definedName>
    <definedName name="MALLA_COLOC_6_7">#REF!</definedName>
    <definedName name="MALLA_COLOC_6_8">#REF!</definedName>
    <definedName name="MALLA_COLOC_6_9">#REF!</definedName>
    <definedName name="MALLA_COPAFINAL_1_12">#REF!</definedName>
    <definedName name="MALLA_COPAFINAL_1_12_10">#REF!</definedName>
    <definedName name="MALLA_COPAFINAL_1_12_11">#REF!</definedName>
    <definedName name="MALLA_COPAFINAL_1_12_6">#REF!</definedName>
    <definedName name="MALLA_COPAFINAL_1_12_7">#REF!</definedName>
    <definedName name="MALLA_COPAFINAL_1_12_8">#REF!</definedName>
    <definedName name="MALLA_COPAFINAL_1_12_9">#REF!</definedName>
    <definedName name="MALLA_COPAFINAL_2">#REF!</definedName>
    <definedName name="MALLA_COPAFINAL_2_10">#REF!</definedName>
    <definedName name="MALLA_COPAFINAL_2_11">#REF!</definedName>
    <definedName name="MALLA_COPAFINAL_2_6">#REF!</definedName>
    <definedName name="MALLA_COPAFINAL_2_7">#REF!</definedName>
    <definedName name="MALLA_COPAFINAL_2_8">#REF!</definedName>
    <definedName name="MALLA_COPAFINAL_2_9">#REF!</definedName>
    <definedName name="MALLA_CORTE_ABR">#REF!</definedName>
    <definedName name="MALLA_CORTE_ABR_10">#REF!</definedName>
    <definedName name="MALLA_CORTE_ABR_11">#REF!</definedName>
    <definedName name="MALLA_CORTE_ABR_6">#REF!</definedName>
    <definedName name="MALLA_CORTE_ABR_7">#REF!</definedName>
    <definedName name="MALLA_CORTE_ABR_8">#REF!</definedName>
    <definedName name="MALLA_CORTE_ABR_9">#REF!</definedName>
    <definedName name="Malla_Electrosoldada_10x10">#REF!</definedName>
    <definedName name="Malla_Electrosoldada_10x10_10">#REF!</definedName>
    <definedName name="Malla_Electrosoldada_10x10_11">#REF!</definedName>
    <definedName name="Malla_Electrosoldada_10x10_6">#REF!</definedName>
    <definedName name="Malla_Electrosoldada_10x10_7">#REF!</definedName>
    <definedName name="Malla_Electrosoldada_10x10_8">#REF!</definedName>
    <definedName name="Malla_Electrosoldada_10x10_9">#REF!</definedName>
    <definedName name="Malla_electrosoldada_15x15___W2.9x2.9">'[30]LISTA DE PRECIO'!$C$8</definedName>
    <definedName name="Malla_electrosoldada_2.3_xD2.3__100_x100">[26]Insumos!$G$170</definedName>
    <definedName name="Malla_electrosoldada_2.3_xD2.3__150_x150">[26]Insumos!$G$171</definedName>
    <definedName name="malla_gaviones">[26]Insumos!$G$577</definedName>
    <definedName name="Malla_naranja">[26]Insumos!$G$625</definedName>
    <definedName name="MALLA_PALOMETA_DOBLE_1_12">#REF!</definedName>
    <definedName name="MALLA_PALOMETA_DOBLE_1_12_10">#REF!</definedName>
    <definedName name="MALLA_PALOMETA_DOBLE_1_12_11">#REF!</definedName>
    <definedName name="MALLA_PALOMETA_DOBLE_1_12_6">#REF!</definedName>
    <definedName name="MALLA_PALOMETA_DOBLE_1_12_7">#REF!</definedName>
    <definedName name="MALLA_PALOMETA_DOBLE_1_12_8">#REF!</definedName>
    <definedName name="MALLA_PALOMETA_DOBLE_1_12_9">#REF!</definedName>
    <definedName name="MALLA_RELLENO">#REF!</definedName>
    <definedName name="MALLA_RELLENO_10">#REF!</definedName>
    <definedName name="MALLA_RELLENO_11">#REF!</definedName>
    <definedName name="MALLA_RELLENO_6">#REF!</definedName>
    <definedName name="MALLA_RELLENO_7">#REF!</definedName>
    <definedName name="MALLA_RELLENO_8">#REF!</definedName>
    <definedName name="MALLA_RELLENO_9">#REF!</definedName>
    <definedName name="MALLA_SEGUETA">#REF!</definedName>
    <definedName name="MALLA_SEGUETA_10">#REF!</definedName>
    <definedName name="MALLA_SEGUETA_11">#REF!</definedName>
    <definedName name="MALLA_SEGUETA_6">#REF!</definedName>
    <definedName name="MALLA_SEGUETA_7">#REF!</definedName>
    <definedName name="MALLA_SEGUETA_8">#REF!</definedName>
    <definedName name="MALLA_SEGUETA_9">#REF!</definedName>
    <definedName name="MALLA_TERMINAL_1_14">#REF!</definedName>
    <definedName name="MALLA_TERMINAL_1_14_10">#REF!</definedName>
    <definedName name="MALLA_TERMINAL_1_14_11">#REF!</definedName>
    <definedName name="MALLA_TERMINAL_1_14_6">#REF!</definedName>
    <definedName name="MALLA_TERMINAL_1_14_7">#REF!</definedName>
    <definedName name="MALLA_TERMINAL_1_14_8">#REF!</definedName>
    <definedName name="MALLA_TERMINAL_1_14_9">#REF!</definedName>
    <definedName name="MALLA_TUBOHG_1">#REF!</definedName>
    <definedName name="MALLA_TUBOHG_1_10">#REF!</definedName>
    <definedName name="MALLA_TUBOHG_1_11">#REF!</definedName>
    <definedName name="MALLA_TUBOHG_1_12">#REF!</definedName>
    <definedName name="MALLA_TUBOHG_1_12_10">#REF!</definedName>
    <definedName name="MALLA_TUBOHG_1_12_11">#REF!</definedName>
    <definedName name="MALLA_TUBOHG_1_12_6">#REF!</definedName>
    <definedName name="MALLA_TUBOHG_1_12_7">#REF!</definedName>
    <definedName name="MALLA_TUBOHG_1_12_8">#REF!</definedName>
    <definedName name="MALLA_TUBOHG_1_12_9">#REF!</definedName>
    <definedName name="MALLA_TUBOHG_1_14">#REF!</definedName>
    <definedName name="MALLA_TUBOHG_1_14_10">#REF!</definedName>
    <definedName name="MALLA_TUBOHG_1_14_11">#REF!</definedName>
    <definedName name="MALLA_TUBOHG_1_14_6">#REF!</definedName>
    <definedName name="MALLA_TUBOHG_1_14_7">#REF!</definedName>
    <definedName name="MALLA_TUBOHG_1_14_8">#REF!</definedName>
    <definedName name="MALLA_TUBOHG_1_14_9">#REF!</definedName>
    <definedName name="MALLA_TUBOHG_1_6">#REF!</definedName>
    <definedName name="MALLA_TUBOHG_1_7">#REF!</definedName>
    <definedName name="MALLA_TUBOHG_1_8">#REF!</definedName>
    <definedName name="MALLA_TUBOHG_1_9">#REF!</definedName>
    <definedName name="MALLA_ZABALETA">#REF!</definedName>
    <definedName name="MALLA_ZABALETA_10">#REF!</definedName>
    <definedName name="MALLA_ZABALETA_11">#REF!</definedName>
    <definedName name="MALLA_ZABALETA_6">#REF!</definedName>
    <definedName name="MALLA_ZABALETA_7">#REF!</definedName>
    <definedName name="MALLA_ZABALETA_8">#REF!</definedName>
    <definedName name="MALLA_ZABALETA_9">#REF!</definedName>
    <definedName name="MALLACICL6HG">#REF!</definedName>
    <definedName name="MALLAS">#REF!</definedName>
    <definedName name="mandar" hidden="1">'[11]ANALISIS STO DGO'!#REF!</definedName>
    <definedName name="Manejo_de_AC_30_SEOPC">[26]Insumos!$G$554</definedName>
    <definedName name="Manejo_de_Hormigon">'[26]Análisis grales'!$F$1481</definedName>
    <definedName name="MANG34NEGRACALENT">#REF!</definedName>
    <definedName name="Manguera_para_jardin_de_1_2_x__50_pies">[26]Insumos!$G$268</definedName>
    <definedName name="Mangueras_y_accesorios_para_curado">[26]Insumos!$G$536</definedName>
    <definedName name="Mano_de_Obra_Acero_3">#N/A</definedName>
    <definedName name="Mano_de_Obra_Colocacion_Geomalla">'[26]Análisis grales'!$F$3019</definedName>
    <definedName name="Mano_de_Obra_Confeccion_de_Escalones_de_Acceso">'[26]Análisis grales'!$F$380</definedName>
    <definedName name="Mano_de_Obra_Madera_3">#N/A</definedName>
    <definedName name="Mano_de_Obra_Panete_a_punta_de_llana">'[26]Análisis grales'!$F$291</definedName>
    <definedName name="Mano_de_obra_Pintura_de_agua_2_manos">'[26]Análisis grales'!$F$455</definedName>
    <definedName name="Mano_de_obra_piso_de_ceramica">'[26]Análisis grales'!$F$4221</definedName>
    <definedName name="Mano_de_obra_Revestimiento_ceramica_hasta_40x40">'[26]Análisis grales'!$F$32</definedName>
    <definedName name="Mano_de_obra_salida_de_techo">[26]Insumos!$G$712</definedName>
    <definedName name="Mano_de_obra_salida_interruptor_doble">'[26]Análisis grales'!$F$185</definedName>
    <definedName name="Mano_de_Obra_Terminacion_Escalones_de_Cemento">'[26]Análisis grales'!$F$373</definedName>
    <definedName name="Mano_de_obra_tomacorriente_doble">'[26]Análisis grales'!$F$194</definedName>
    <definedName name="MANOBRA">#REF!</definedName>
    <definedName name="Mantenimiento_de_Transito_para_acometidas_por_Ud">'[26]Análisis grales'!$F$4454</definedName>
    <definedName name="Mantenimiento_de_Transito_por_Mes">'[26]Análisis grales'!$F$3662</definedName>
    <definedName name="Mantenimiento_de_Transito_Y_Acordonamiento_de_Area_durante_Construcción_de_Registro">'[26]Análisis grales'!$F$5432</definedName>
    <definedName name="Maquina_Cortadora_de_Pasto">[26]Insumos!$G$144</definedName>
    <definedName name="MARCO_PUERTA_PINO">#REF!</definedName>
    <definedName name="MARCO_PUERTA_PINO_10">#REF!</definedName>
    <definedName name="MARCO_PUERTA_PINO_11">#REF!</definedName>
    <definedName name="MARCO_PUERTA_PINO_6">#REF!</definedName>
    <definedName name="MARCO_PUERTA_PINO_7">#REF!</definedName>
    <definedName name="MARCO_PUERTA_PINO_8">#REF!</definedName>
    <definedName name="MARCO_PUERTA_PINO_9">#REF!</definedName>
    <definedName name="MARCOCA">#REF!</definedName>
    <definedName name="MARCOPI">#REF!</definedName>
    <definedName name="marian" hidden="1">'[11]ANALISIS STO DGO'!#REF!</definedName>
    <definedName name="marlon" hidden="1">'[13]ANALISIS STO DGO'!#REF!</definedName>
    <definedName name="Marmol">#REF!</definedName>
    <definedName name="Mármol.30x60">#REF!</definedName>
    <definedName name="Marmol.30x60.pared">#REF!</definedName>
    <definedName name="Marmol.A.20x40">#REF!</definedName>
    <definedName name="marmol.A.40x40">#REF!</definedName>
    <definedName name="marmol.B.40x40">#REF!</definedName>
    <definedName name="Marmolina">#REF!</definedName>
    <definedName name="marmolpiso">[12]insumo!#REF!</definedName>
    <definedName name="Mascarilla_para_soldador_careta_y_gafa">[26]Insumos!$G$545</definedName>
    <definedName name="Masilla">[26]Insumos!$G$476</definedName>
    <definedName name="masilla.sheetrock">[53]Insumos!$L$40</definedName>
    <definedName name="Material_de_Asiento_Clase_B">'[26]Análisis grales'!$F$2554</definedName>
    <definedName name="Material_Gastable_para_charlas_y_control">[26]Insumos!$G$632</definedName>
    <definedName name="MATERIAL_RELLENO">#REF!</definedName>
    <definedName name="MATERIAL_RELLENO_10">#REF!</definedName>
    <definedName name="MATERIAL_RELLENO_11">#REF!</definedName>
    <definedName name="MATERIAL_RELLENO_6">#REF!</definedName>
    <definedName name="MATERIAL_RELLENO_7">#REF!</definedName>
    <definedName name="MATERIAL_RELLENO_8">#REF!</definedName>
    <definedName name="MATERIAL_RELLENO_9">#REF!</definedName>
    <definedName name="Materiales_Diversos_pintura_lija__masilla__etc">'[26]Análisis grales'!$F$20</definedName>
    <definedName name="MATINST">#REF!</definedName>
    <definedName name="MATOCO">#REF!</definedName>
    <definedName name="MBA">#REF!</definedName>
    <definedName name="MBA_10">#REF!</definedName>
    <definedName name="MBA_11">#REF!</definedName>
    <definedName name="MBA_6">#REF!</definedName>
    <definedName name="MBA_7">#REF!</definedName>
    <definedName name="MBA_8">#REF!</definedName>
    <definedName name="MBA_9">#REF!</definedName>
    <definedName name="Melina" hidden="1">'[11]ANALISIS STO DGO'!#REF!</definedName>
    <definedName name="Mensajero_electrico">[26]Insumos!$G$709</definedName>
    <definedName name="Ménsula.2doN">#REF!</definedName>
    <definedName name="Ménsula.3er.nivel">#REF!</definedName>
    <definedName name="Ménsula.piso">#REF!</definedName>
    <definedName name="Mesa_Salor_de_Reuniones">[26]Insumos!$G$742</definedName>
    <definedName name="Meseta.10cm">#REF!</definedName>
    <definedName name="MEXCLADORA_LAVAMANOS">#REF!</definedName>
    <definedName name="MEXCLADORA_LAVAMANOS_10">#REF!</definedName>
    <definedName name="MEXCLADORA_LAVAMANOS_11">#REF!</definedName>
    <definedName name="MEXCLADORA_LAVAMANOS_6">#REF!</definedName>
    <definedName name="MEXCLADORA_LAVAMANOS_7">#REF!</definedName>
    <definedName name="MEXCLADORA_LAVAMANOS_8">#REF!</definedName>
    <definedName name="MEXCLADORA_LAVAMANOS_9">#REF!</definedName>
    <definedName name="Mez.Antillana.bloques">[42]Insumos!$E$30</definedName>
    <definedName name="Mez.Antillana.Pañete">[42]Insumos!$E$31</definedName>
    <definedName name="Mez.Antillana.Pisos">[42]Insumos!$E$32</definedName>
    <definedName name="MEZCALAREPMOR">#REF!</definedName>
    <definedName name="MEZCBAN">#REF!</definedName>
    <definedName name="MEZCBIDET">#REF!</definedName>
    <definedName name="MEZCFREG">#REF!</definedName>
    <definedName name="Mezcla.1.4.Pisos">#REF!</definedName>
    <definedName name="Mezcla.Careteo">#REF!</definedName>
    <definedName name="Mezcla.Marmolina">#REF!</definedName>
    <definedName name="mezcla.Panete">#REF!</definedName>
    <definedName name="MEZCLA_1_2">'[26]Análisis grales'!$F$1101</definedName>
    <definedName name="MEZCLA_1a3">#REF!</definedName>
    <definedName name="MEZCLA_CAL_ARENA_PISOS">#REF!</definedName>
    <definedName name="MEZCLA_CAL_ARENA_PISOS_10">#REF!</definedName>
    <definedName name="MEZCLA_CAL_ARENA_PISOS_11">#REF!</definedName>
    <definedName name="MEZCLA_CAL_ARENA_PISOS_6">#REF!</definedName>
    <definedName name="MEZCLA_CAL_ARENA_PISOS_7">#REF!</definedName>
    <definedName name="MEZCLA_CAL_ARENA_PISOS_8">#REF!</definedName>
    <definedName name="MEZCLA_CAL_ARENA_PISOS_9">#REF!</definedName>
    <definedName name="MEZCLA_PARA_NATILLA">'[26]Análisis grales'!$F$2227</definedName>
    <definedName name="Mezcla1.3.Bloque.panete">#REF!</definedName>
    <definedName name="MEZCLA125">[12]Mezcla!$G$45</definedName>
    <definedName name="MEZCLA13">[12]Mezcla!$G$10</definedName>
    <definedName name="MEZCLA14">[12]Mezcla!$G$17</definedName>
    <definedName name="MezclaAntillana">#REF!</definedName>
    <definedName name="MezclaAntillana_10">#REF!</definedName>
    <definedName name="MezclaAntillana_11">#REF!</definedName>
    <definedName name="MezclaAntillana_6">#REF!</definedName>
    <definedName name="MezclaAntillana_7">#REF!</definedName>
    <definedName name="MezclaAntillana_8">#REF!</definedName>
    <definedName name="MezclaAntillana_9">#REF!</definedName>
    <definedName name="Mezclado_de_Cemento_con_Motoniveladora">'[26]Análisis grales'!$F$694</definedName>
    <definedName name="Mezcladora_sencilla_fregadero">[26]Insumos!$G$403</definedName>
    <definedName name="mezclajuntabloque">#REF!</definedName>
    <definedName name="mezclajuntabloque_6">#REF!</definedName>
    <definedName name="mezclajuntabloque_8">#REF!</definedName>
    <definedName name="MEZCLANATILLA">[12]Mezcla!$G$29</definedName>
    <definedName name="MEZCLAV">#REF!</definedName>
    <definedName name="MEZEMP">#REF!</definedName>
    <definedName name="mgf">#REF!</definedName>
    <definedName name="mico" hidden="1">'[11]ANALISIS STO DGO'!#REF!</definedName>
    <definedName name="Mion" hidden="1">'[11]ANALISIS STO DGO'!#REF!</definedName>
    <definedName name="Miscelaneos_por_salida">[26]Insumos!$G$711</definedName>
    <definedName name="miuo" hidden="1">'[11]ANALISIS STO DGO'!#REF!</definedName>
    <definedName name="miutop" hidden="1">'[11]ANALISIS STO DGO'!#REF!</definedName>
    <definedName name="mmmm">#REF!</definedName>
    <definedName name="mmmmm" hidden="1">{#N/A,#N/A,FALSE,"Planilha";#N/A,#N/A,FALSE,"Resumo";#N/A,#N/A,FALSE,"Fisico";#N/A,#N/A,FALSE,"Financeiro";#N/A,#N/A,FALSE,"Financeiro"}</definedName>
    <definedName name="mmmmm_1" hidden="1">{#N/A,#N/A,FALSE,"Planilha";#N/A,#N/A,FALSE,"Resumo";#N/A,#N/A,FALSE,"Fisico";#N/A,#N/A,FALSE,"Financeiro";#N/A,#N/A,FALSE,"Financeiro"}</definedName>
    <definedName name="mmmmm_2" hidden="1">{#N/A,#N/A,FALSE,"Planilha";#N/A,#N/A,FALSE,"Resumo";#N/A,#N/A,FALSE,"Fisico";#N/A,#N/A,FALSE,"Financeiro";#N/A,#N/A,FALSE,"Financeiro"}</definedName>
    <definedName name="MO.Acero.Col.Vig.Horm.Visto">#REF!</definedName>
    <definedName name="MO.Acero.General">#REF!</definedName>
    <definedName name="MO.Acero.Zap.Colum.Vigas">#REF!</definedName>
    <definedName name="MO.Ayudante">#REF!</definedName>
    <definedName name="MO.Cantos">#REF!</definedName>
    <definedName name="MO.Careteo.Fraguache">#REF!</definedName>
    <definedName name="MO.ceram.Pisos">#REF!</definedName>
    <definedName name="MO.Col.Bloques">#REF!</definedName>
    <definedName name="MO.Col.Horm">#REF!</definedName>
    <definedName name="MO.Compactacion.material">#REF!</definedName>
    <definedName name="MO.Deck.Madera">#REF!</definedName>
    <definedName name="MO.Escalon.Ceramica">#REF!</definedName>
    <definedName name="MO.Escalon.Madera">#REF!</definedName>
    <definedName name="MO.Fino.Bermuda">#REF!</definedName>
    <definedName name="MO.Fino.Normal">#REF!</definedName>
    <definedName name="MO.Gotero.Colgante">#REF!</definedName>
    <definedName name="MO.Horm.Estampado">#REF!</definedName>
    <definedName name="MO.Malla.Electrosoldada">#REF!</definedName>
    <definedName name="MO.Mochetas">#REF!</definedName>
    <definedName name="MO.Muro.Piedra">#REF!</definedName>
    <definedName name="MO.Panete.Paredes">#REF!</definedName>
    <definedName name="MO.Panete.Techo.Horizontal">#REF!</definedName>
    <definedName name="MO.Pintura.2manos">#REF!</definedName>
    <definedName name="MO.Piso.Cem.Pulido">#REF!</definedName>
    <definedName name="MO.Violines">#REF!</definedName>
    <definedName name="MO.Zabaletas">#REF!</definedName>
    <definedName name="MO.Zoc.Ceramica">#REF!</definedName>
    <definedName name="MO_Acera_Frotada_y_Violinada">'[26]Análisis grales'!$F$418</definedName>
    <definedName name="MO_ACERA_FROTyVIOL">#REF!</definedName>
    <definedName name="MO_ACERA_FROTyVIOL_10">#REF!</definedName>
    <definedName name="MO_ACERA_FROTyVIOL_11">#REF!</definedName>
    <definedName name="MO_ACERA_FROTyVIOL_6">#REF!</definedName>
    <definedName name="MO_ACERA_FROTyVIOL_7">#REF!</definedName>
    <definedName name="MO_ACERA_FROTyVIOL_8">#REF!</definedName>
    <definedName name="MO_ACERA_FROTyVIOL_9">#REF!</definedName>
    <definedName name="MO_Andamios_Interiores">'[26]Análisis grales'!$F$499</definedName>
    <definedName name="MO_Ayudante_de_Albanileria">'[26]Análisis grales'!$F$253</definedName>
    <definedName name="MO_CANTOS">#REF!</definedName>
    <definedName name="MO_CANTOS_10">#REF!</definedName>
    <definedName name="MO_CANTOS_11">#REF!</definedName>
    <definedName name="MO_CANTOS_6">#REF!</definedName>
    <definedName name="MO_CANTOS_7">#REF!</definedName>
    <definedName name="MO_CANTOS_8">#REF!</definedName>
    <definedName name="MO_CANTOS_9">#REF!</definedName>
    <definedName name="MO_Cantos_Laterales">'[26]Análisis grales'!$F$745</definedName>
    <definedName name="MO_Cantos_y_Mochetas_vig_col_y_ant">'[26]Análisis grales'!$F$323</definedName>
    <definedName name="MO_CARETEO">#REF!</definedName>
    <definedName name="MO_CARETEO_10">#REF!</definedName>
    <definedName name="MO_CARETEO_11">#REF!</definedName>
    <definedName name="MO_CARETEO_6">#REF!</definedName>
    <definedName name="MO_CARETEO_7">#REF!</definedName>
    <definedName name="MO_CARETEO_8">#REF!</definedName>
    <definedName name="MO_CARETEO_9">#REF!</definedName>
    <definedName name="MO_Carpinterio_de_primera">'[26]Análisis grales'!$F$467</definedName>
    <definedName name="MO_ColAcero_Dintel">#REF!</definedName>
    <definedName name="MO_ColAcero_Dintel_10">#REF!</definedName>
    <definedName name="MO_ColAcero_Dintel_11">#REF!</definedName>
    <definedName name="MO_ColAcero_Dintel_6">#REF!</definedName>
    <definedName name="MO_ColAcero_Dintel_7">#REF!</definedName>
    <definedName name="MO_ColAcero_Dintel_8">#REF!</definedName>
    <definedName name="MO_ColAcero_Dintel_9">#REF!</definedName>
    <definedName name="MO_ColAcero_Escalera">#REF!</definedName>
    <definedName name="MO_ColAcero_Escalera_10">#REF!</definedName>
    <definedName name="MO_ColAcero_Escalera_11">#REF!</definedName>
    <definedName name="MO_ColAcero_Escalera_6">#REF!</definedName>
    <definedName name="MO_ColAcero_Escalera_7">#REF!</definedName>
    <definedName name="MO_ColAcero_Escalera_8">#REF!</definedName>
    <definedName name="MO_ColAcero_Escalera_9">#REF!</definedName>
    <definedName name="MO_ColAcero_G60_QQ">#REF!</definedName>
    <definedName name="MO_ColAcero_G60_QQ_10">#REF!</definedName>
    <definedName name="MO_ColAcero_G60_QQ_11">#REF!</definedName>
    <definedName name="MO_ColAcero_G60_QQ_6">#REF!</definedName>
    <definedName name="MO_ColAcero_G60_QQ_7">#REF!</definedName>
    <definedName name="MO_ColAcero_G60_QQ_8">#REF!</definedName>
    <definedName name="MO_ColAcero_G60_QQ_9">#REF!</definedName>
    <definedName name="MO_ColAcero_Malla">#REF!</definedName>
    <definedName name="MO_ColAcero_Malla_10">#REF!</definedName>
    <definedName name="MO_ColAcero_Malla_11">#REF!</definedName>
    <definedName name="MO_ColAcero_Malla_6">#REF!</definedName>
    <definedName name="MO_ColAcero_Malla_7">#REF!</definedName>
    <definedName name="MO_ColAcero_Malla_8">#REF!</definedName>
    <definedName name="MO_ColAcero_Malla_9">#REF!</definedName>
    <definedName name="MO_ColAcero_QQ">#REF!</definedName>
    <definedName name="MO_ColAcero_QQ_10">#REF!</definedName>
    <definedName name="MO_ColAcero_QQ_11">#REF!</definedName>
    <definedName name="MO_ColAcero_QQ_5">#REF!</definedName>
    <definedName name="MO_ColAcero_QQ_6">#REF!</definedName>
    <definedName name="MO_ColAcero_QQ_7">#REF!</definedName>
    <definedName name="MO_ColAcero_QQ_8">#REF!</definedName>
    <definedName name="MO_ColAcero_QQ_9">#REF!</definedName>
    <definedName name="MO_ColAcero_ZapMuros">#REF!</definedName>
    <definedName name="MO_ColAcero_ZapMuros_10">#REF!</definedName>
    <definedName name="MO_ColAcero_ZapMuros_11">#REF!</definedName>
    <definedName name="MO_ColAcero_ZapMuros_6">#REF!</definedName>
    <definedName name="MO_ColAcero_ZapMuros_7">#REF!</definedName>
    <definedName name="MO_ColAcero_ZapMuros_8">#REF!</definedName>
    <definedName name="MO_ColAcero_ZapMuros_9">#REF!</definedName>
    <definedName name="MO_ColAcero14_Piso">#REF!</definedName>
    <definedName name="MO_ColAcero14_Piso_10">#REF!</definedName>
    <definedName name="MO_ColAcero14_Piso_11">#REF!</definedName>
    <definedName name="MO_ColAcero14_Piso_6">#REF!</definedName>
    <definedName name="MO_ColAcero14_Piso_7">#REF!</definedName>
    <definedName name="MO_ColAcero14_Piso_8">#REF!</definedName>
    <definedName name="MO_ColAcero14_Piso_9">#REF!</definedName>
    <definedName name="MO_ColAcero38y12_Cols">#REF!</definedName>
    <definedName name="MO_ColAcero38y12_Cols_10">#REF!</definedName>
    <definedName name="MO_ColAcero38y12_Cols_11">#REF!</definedName>
    <definedName name="MO_ColAcero38y12_Cols_6">#REF!</definedName>
    <definedName name="MO_ColAcero38y12_Cols_7">#REF!</definedName>
    <definedName name="MO_ColAcero38y12_Cols_8">#REF!</definedName>
    <definedName name="MO_ColAcero38y12_Cols_9">#REF!</definedName>
    <definedName name="MO_Colocacion_de_Acero">'[26]Análisis grales'!$F$477</definedName>
    <definedName name="MO_Confeccion_de_tapa_Colecto_Registro">'[26]Análisis grales'!$F$427</definedName>
    <definedName name="MO_Confeccion_de_Telford">'[26]Análisis grales'!$F$393</definedName>
    <definedName name="MO_Construccion_de_contenes_hasta_55x30x15">'[26]Análisis grales'!$F$400</definedName>
    <definedName name="MO_DEMOLICION_MURO_HA">#REF!</definedName>
    <definedName name="MO_DEMOLICION_MURO_HA_10">#REF!</definedName>
    <definedName name="MO_DEMOLICION_MURO_HA_11">#REF!</definedName>
    <definedName name="MO_DEMOLICION_MURO_HA_6">#REF!</definedName>
    <definedName name="MO_DEMOLICION_MURO_HA_7">#REF!</definedName>
    <definedName name="MO_DEMOLICION_MURO_HA_8">#REF!</definedName>
    <definedName name="MO_DEMOLICION_MURO_HA_9">#REF!</definedName>
    <definedName name="MO_ELEC_BREAKERS">#REF!</definedName>
    <definedName name="MO_ELEC_BREAKERS_10">#REF!</definedName>
    <definedName name="MO_ELEC_BREAKERS_11">#REF!</definedName>
    <definedName name="MO_ELEC_BREAKERS_6">#REF!</definedName>
    <definedName name="MO_ELEC_BREAKERS_7">#REF!</definedName>
    <definedName name="MO_ELEC_BREAKERS_8">#REF!</definedName>
    <definedName name="MO_ELEC_BREAKERS_9">#REF!</definedName>
    <definedName name="MO_ELEC_INTERRUPTOR_3W">#REF!</definedName>
    <definedName name="MO_ELEC_INTERRUPTOR_3W_10">#REF!</definedName>
    <definedName name="MO_ELEC_INTERRUPTOR_3W_11">#REF!</definedName>
    <definedName name="MO_ELEC_INTERRUPTOR_3W_6">#REF!</definedName>
    <definedName name="MO_ELEC_INTERRUPTOR_3W_7">#REF!</definedName>
    <definedName name="MO_ELEC_INTERRUPTOR_3W_8">#REF!</definedName>
    <definedName name="MO_ELEC_INTERRUPTOR_3W_9">#REF!</definedName>
    <definedName name="MO_ELEC_INTERRUPTOR_4W">#REF!</definedName>
    <definedName name="MO_ELEC_INTERRUPTOR_4W_10">#REF!</definedName>
    <definedName name="MO_ELEC_INTERRUPTOR_4W_11">#REF!</definedName>
    <definedName name="MO_ELEC_INTERRUPTOR_4W_6">#REF!</definedName>
    <definedName name="MO_ELEC_INTERRUPTOR_4W_7">#REF!</definedName>
    <definedName name="MO_ELEC_INTERRUPTOR_4W_8">#REF!</definedName>
    <definedName name="MO_ELEC_INTERRUPTOR_4W_9">#REF!</definedName>
    <definedName name="MO_ELEC_INTERRUPTOR_DOB">#REF!</definedName>
    <definedName name="MO_ELEC_INTERRUPTOR_DOB_10">#REF!</definedName>
    <definedName name="MO_ELEC_INTERRUPTOR_DOB_11">#REF!</definedName>
    <definedName name="MO_ELEC_INTERRUPTOR_DOB_6">#REF!</definedName>
    <definedName name="MO_ELEC_INTERRUPTOR_DOB_7">#REF!</definedName>
    <definedName name="MO_ELEC_INTERRUPTOR_DOB_8">#REF!</definedName>
    <definedName name="MO_ELEC_INTERRUPTOR_DOB_9">#REF!</definedName>
    <definedName name="MO_ELEC_INTERRUPTOR_SENC">#REF!</definedName>
    <definedName name="MO_ELEC_INTERRUPTOR_SENC_10">#REF!</definedName>
    <definedName name="MO_ELEC_INTERRUPTOR_SENC_11">#REF!</definedName>
    <definedName name="MO_ELEC_INTERRUPTOR_SENC_6">#REF!</definedName>
    <definedName name="MO_ELEC_INTERRUPTOR_SENC_7">#REF!</definedName>
    <definedName name="MO_ELEC_INTERRUPTOR_SENC_8">#REF!</definedName>
    <definedName name="MO_ELEC_INTERRUPTOR_SENC_9">#REF!</definedName>
    <definedName name="MO_ELEC_INTERRUPTOR_TRIPLE">#REF!</definedName>
    <definedName name="MO_ELEC_INTERRUPTOR_TRIPLE_10">#REF!</definedName>
    <definedName name="MO_ELEC_INTERRUPTOR_TRIPLE_11">#REF!</definedName>
    <definedName name="MO_ELEC_INTERRUPTOR_TRIPLE_6">#REF!</definedName>
    <definedName name="MO_ELEC_INTERRUPTOR_TRIPLE_7">#REF!</definedName>
    <definedName name="MO_ELEC_INTERRUPTOR_TRIPLE_8">#REF!</definedName>
    <definedName name="MO_ELEC_INTERRUPTOR_TRIPLE_9">#REF!</definedName>
    <definedName name="MO_ELEC_LAMPARA_FLUORESCENTE">#REF!</definedName>
    <definedName name="MO_ELEC_LAMPARA_FLUORESCENTE_10">#REF!</definedName>
    <definedName name="MO_ELEC_LAMPARA_FLUORESCENTE_11">#REF!</definedName>
    <definedName name="MO_ELEC_LAMPARA_FLUORESCENTE_6">#REF!</definedName>
    <definedName name="MO_ELEC_LAMPARA_FLUORESCENTE_7">#REF!</definedName>
    <definedName name="MO_ELEC_LAMPARA_FLUORESCENTE_8">#REF!</definedName>
    <definedName name="MO_ELEC_LAMPARA_FLUORESCENTE_9">#REF!</definedName>
    <definedName name="MO_ELEC_LUZ_CENITAL">#REF!</definedName>
    <definedName name="MO_ELEC_LUZ_CENITAL_10">#REF!</definedName>
    <definedName name="MO_ELEC_LUZ_CENITAL_11">#REF!</definedName>
    <definedName name="MO_ELEC_LUZ_CENITAL_6">#REF!</definedName>
    <definedName name="MO_ELEC_LUZ_CENITAL_7">#REF!</definedName>
    <definedName name="MO_ELEC_LUZ_CENITAL_8">#REF!</definedName>
    <definedName name="MO_ELEC_LUZ_CENITAL_9">#REF!</definedName>
    <definedName name="MO_ELEC_PANEL_DIST">#REF!</definedName>
    <definedName name="MO_ELEC_PANEL_DIST_10">#REF!</definedName>
    <definedName name="MO_ELEC_PANEL_DIST_11">#REF!</definedName>
    <definedName name="MO_ELEC_PANEL_DIST_6">#REF!</definedName>
    <definedName name="MO_ELEC_PANEL_DIST_7">#REF!</definedName>
    <definedName name="MO_ELEC_PANEL_DIST_8">#REF!</definedName>
    <definedName name="MO_ELEC_PANEL_DIST_9">#REF!</definedName>
    <definedName name="MO_ELEC_TOMACORRIENTE_110">#REF!</definedName>
    <definedName name="MO_ELEC_TOMACORRIENTE_110_10">#REF!</definedName>
    <definedName name="MO_ELEC_TOMACORRIENTE_110_11">#REF!</definedName>
    <definedName name="MO_ELEC_TOMACORRIENTE_110_6">#REF!</definedName>
    <definedName name="MO_ELEC_TOMACORRIENTE_110_7">#REF!</definedName>
    <definedName name="MO_ELEC_TOMACORRIENTE_110_8">#REF!</definedName>
    <definedName name="MO_ELEC_TOMACORRIENTE_110_9">#REF!</definedName>
    <definedName name="MO_ELEC_TOMACORRIENTE_220">#REF!</definedName>
    <definedName name="MO_ELEC_TOMACORRIENTE_220_10">#REF!</definedName>
    <definedName name="MO_ELEC_TOMACORRIENTE_220_11">#REF!</definedName>
    <definedName name="MO_ELEC_TOMACORRIENTE_220_6">#REF!</definedName>
    <definedName name="MO_ELEC_TOMACORRIENTE_220_7">#REF!</definedName>
    <definedName name="MO_ELEC_TOMACORRIENTE_220_8">#REF!</definedName>
    <definedName name="MO_ELEC_TOMACORRIENTE_220_9">#REF!</definedName>
    <definedName name="MO_ENTABLILLADOS">#REF!</definedName>
    <definedName name="MO_ENTABLILLADOS_10">#REF!</definedName>
    <definedName name="MO_ENTABLILLADOS_11">#REF!</definedName>
    <definedName name="MO_ENTABLILLADOS_6">#REF!</definedName>
    <definedName name="MO_ENTABLILLADOS_7">#REF!</definedName>
    <definedName name="MO_ENTABLILLADOS_8">#REF!</definedName>
    <definedName name="MO_ENTABLILLADOS_9">#REF!</definedName>
    <definedName name="MO_ESCALON_GRANITO">#REF!</definedName>
    <definedName name="MO_ESCALON_GRANITO_10">#REF!</definedName>
    <definedName name="MO_ESCALON_GRANITO_11">#REF!</definedName>
    <definedName name="MO_ESCALON_GRANITO_6">#REF!</definedName>
    <definedName name="MO_ESCALON_GRANITO_7">#REF!</definedName>
    <definedName name="MO_ESCALON_GRANITO_8">#REF!</definedName>
    <definedName name="MO_ESCALON_GRANITO_9">#REF!</definedName>
    <definedName name="MO_ESCALON_HUELLA_y_CONTRAHUELLA">#REF!</definedName>
    <definedName name="MO_ESCALON_HUELLA_y_CONTRAHUELLA_10">#REF!</definedName>
    <definedName name="MO_ESCALON_HUELLA_y_CONTRAHUELLA_11">#REF!</definedName>
    <definedName name="MO_ESCALON_HUELLA_y_CONTRAHUELLA_6">#REF!</definedName>
    <definedName name="MO_ESCALON_HUELLA_y_CONTRAHUELLA_7">#REF!</definedName>
    <definedName name="MO_ESCALON_HUELLA_y_CONTRAHUELLA_8">#REF!</definedName>
    <definedName name="MO_ESCALON_HUELLA_y_CONTRAHUELLA_9">#REF!</definedName>
    <definedName name="MO_ESTRIAS">#REF!</definedName>
    <definedName name="MO_ESTRIAS_10">#REF!</definedName>
    <definedName name="MO_ESTRIAS_11">#REF!</definedName>
    <definedName name="MO_ESTRIAS_6">#REF!</definedName>
    <definedName name="MO_ESTRIAS_7">#REF!</definedName>
    <definedName name="MO_ESTRIAS_8">#REF!</definedName>
    <definedName name="MO_ESTRIAS_9">#REF!</definedName>
    <definedName name="MO_EXC_CALICHE_MANO_3M">#REF!</definedName>
    <definedName name="MO_EXC_CALICHE_MANO_3M_10">#REF!</definedName>
    <definedName name="MO_EXC_CALICHE_MANO_3M_11">#REF!</definedName>
    <definedName name="MO_EXC_CALICHE_MANO_3M_6">#REF!</definedName>
    <definedName name="MO_EXC_CALICHE_MANO_3M_7">#REF!</definedName>
    <definedName name="MO_EXC_CALICHE_MANO_3M_8">#REF!</definedName>
    <definedName name="MO_EXC_CALICHE_MANO_3M_9">#REF!</definedName>
    <definedName name="MO_EXC_ROCA_BLANDA_MANO_3M">#REF!</definedName>
    <definedName name="MO_EXC_ROCA_BLANDA_MANO_3M_10">#REF!</definedName>
    <definedName name="MO_EXC_ROCA_BLANDA_MANO_3M_11">#REF!</definedName>
    <definedName name="MO_EXC_ROCA_BLANDA_MANO_3M_6">#REF!</definedName>
    <definedName name="MO_EXC_ROCA_BLANDA_MANO_3M_7">#REF!</definedName>
    <definedName name="MO_EXC_ROCA_BLANDA_MANO_3M_8">#REF!</definedName>
    <definedName name="MO_EXC_ROCA_BLANDA_MANO_3M_9">#REF!</definedName>
    <definedName name="MO_EXC_ROCA_COMP_3M">#REF!</definedName>
    <definedName name="MO_EXC_ROCA_COMP_3M_10">#REF!</definedName>
    <definedName name="MO_EXC_ROCA_COMP_3M_11">#REF!</definedName>
    <definedName name="MO_EXC_ROCA_COMP_3M_6">#REF!</definedName>
    <definedName name="MO_EXC_ROCA_COMP_3M_7">#REF!</definedName>
    <definedName name="MO_EXC_ROCA_COMP_3M_8">#REF!</definedName>
    <definedName name="MO_EXC_ROCA_COMP_3M_9">#REF!</definedName>
    <definedName name="MO_EXC_ROCA_MANO_3M">#REF!</definedName>
    <definedName name="MO_EXC_ROCA_MANO_3M_10">#REF!</definedName>
    <definedName name="MO_EXC_ROCA_MANO_3M_11">#REF!</definedName>
    <definedName name="MO_EXC_ROCA_MANO_3M_6">#REF!</definedName>
    <definedName name="MO_EXC_ROCA_MANO_3M_7">#REF!</definedName>
    <definedName name="MO_EXC_ROCA_MANO_3M_8">#REF!</definedName>
    <definedName name="MO_EXC_ROCA_MANO_3M_9">#REF!</definedName>
    <definedName name="MO_EXC_TIERRA_MANO_3M">#REF!</definedName>
    <definedName name="MO_EXC_TIERRA_MANO_3M_10">#REF!</definedName>
    <definedName name="MO_EXC_TIERRA_MANO_3M_11">#REF!</definedName>
    <definedName name="MO_EXC_TIERRA_MANO_3M_6">#REF!</definedName>
    <definedName name="MO_EXC_TIERRA_MANO_3M_7">#REF!</definedName>
    <definedName name="MO_EXC_TIERRA_MANO_3M_8">#REF!</definedName>
    <definedName name="MO_EXC_TIERRA_MANO_3M_9">#REF!</definedName>
    <definedName name="MO_Excavacion_en_Roca_Blanda_a_mano">'[26]Análisis grales'!$F$566</definedName>
    <definedName name="MO_FINO_TECHO_HOR">#REF!</definedName>
    <definedName name="MO_FINO_TECHO_HOR_10">#REF!</definedName>
    <definedName name="MO_FINO_TECHO_HOR_11">#REF!</definedName>
    <definedName name="MO_FINO_TECHO_HOR_6">#REF!</definedName>
    <definedName name="MO_FINO_TECHO_HOR_7">#REF!</definedName>
    <definedName name="MO_FINO_TECHO_HOR_8">#REF!</definedName>
    <definedName name="MO_FINO_TECHO_HOR_9">#REF!</definedName>
    <definedName name="MO_FRAGUACHE">#REF!</definedName>
    <definedName name="MO_FRAGUACHE_10">#REF!</definedName>
    <definedName name="MO_FRAGUACHE_11">#REF!</definedName>
    <definedName name="MO_FRAGUACHE_6">#REF!</definedName>
    <definedName name="MO_FRAGUACHE_7">#REF!</definedName>
    <definedName name="MO_FRAGUACHE_8">#REF!</definedName>
    <definedName name="MO_FRAGUACHE_9">#REF!</definedName>
    <definedName name="MO_GOTEROS">#REF!</definedName>
    <definedName name="MO_GOTEROS_10">#REF!</definedName>
    <definedName name="MO_GOTEROS_11">#REF!</definedName>
    <definedName name="MO_GOTEROS_6">#REF!</definedName>
    <definedName name="MO_GOTEROS_7">#REF!</definedName>
    <definedName name="MO_GOTEROS_8">#REF!</definedName>
    <definedName name="MO_GOTEROS_9">#REF!</definedName>
    <definedName name="MO_Ligado_cal_y_arena">'[26]Análisis grales'!$F$492</definedName>
    <definedName name="MO_LLenado_de_hueco_a_80">'[26]Análisis grales'!$F$606</definedName>
    <definedName name="MO_NATILLA">#REF!</definedName>
    <definedName name="MO_NATILLA_10">#REF!</definedName>
    <definedName name="MO_NATILLA_11">#REF!</definedName>
    <definedName name="MO_NATILLA_6">#REF!</definedName>
    <definedName name="MO_NATILLA_7">#REF!</definedName>
    <definedName name="MO_NATILLA_8">#REF!</definedName>
    <definedName name="MO_NATILLA_9">#REF!</definedName>
    <definedName name="MO_Nivelador">'[26]Análisis grales'!$F$536</definedName>
    <definedName name="MO_PAÑETE_COLs">#REF!</definedName>
    <definedName name="MO_PAÑETE_COLs_10">#REF!</definedName>
    <definedName name="MO_PAÑETE_COLs_11">#REF!</definedName>
    <definedName name="MO_PAÑETE_COLs_6">#REF!</definedName>
    <definedName name="MO_PAÑETE_COLs_7">#REF!</definedName>
    <definedName name="MO_PAÑETE_COLs_8">#REF!</definedName>
    <definedName name="MO_PAÑETE_COLs_9">#REF!</definedName>
    <definedName name="MO_PAÑETE_EXT">#REF!</definedName>
    <definedName name="MO_PAÑETE_EXT_10">#REF!</definedName>
    <definedName name="MO_PAÑETE_EXT_11">#REF!</definedName>
    <definedName name="MO_PAÑETE_EXT_6">#REF!</definedName>
    <definedName name="MO_PAÑETE_EXT_7">#REF!</definedName>
    <definedName name="MO_PAÑETE_EXT_8">#REF!</definedName>
    <definedName name="MO_PAÑETE_EXT_9">#REF!</definedName>
    <definedName name="MO_PAÑETE_INT">#REF!</definedName>
    <definedName name="MO_PAÑETE_INT_10">#REF!</definedName>
    <definedName name="MO_PAÑETE_INT_11">#REF!</definedName>
    <definedName name="MO_PAÑETE_INT_6">#REF!</definedName>
    <definedName name="MO_PAÑETE_INT_7">#REF!</definedName>
    <definedName name="MO_PAÑETE_INT_8">#REF!</definedName>
    <definedName name="MO_PAÑETE_INT_9">#REF!</definedName>
    <definedName name="MO_PAÑETE_PULIDO">#REF!</definedName>
    <definedName name="MO_PAÑETE_PULIDO_10">#REF!</definedName>
    <definedName name="MO_PAÑETE_PULIDO_11">#REF!</definedName>
    <definedName name="MO_PAÑETE_PULIDO_6">#REF!</definedName>
    <definedName name="MO_PAÑETE_PULIDO_7">#REF!</definedName>
    <definedName name="MO_PAÑETE_PULIDO_8">#REF!</definedName>
    <definedName name="MO_PAÑETE_PULIDO_9">#REF!</definedName>
    <definedName name="MO_PAÑETE_RASGADO">#REF!</definedName>
    <definedName name="MO_PAÑETE_RASGADO_10">#REF!</definedName>
    <definedName name="MO_PAÑETE_RASGADO_11">#REF!</definedName>
    <definedName name="MO_PAÑETE_RASGADO_6">#REF!</definedName>
    <definedName name="MO_PAÑETE_RASGADO_7">#REF!</definedName>
    <definedName name="MO_PAÑETE_RASGADO_8">#REF!</definedName>
    <definedName name="MO_PAÑETE_RASGADO_9">#REF!</definedName>
    <definedName name="MO_PAÑETE_TECHOSyVIGAS">#REF!</definedName>
    <definedName name="MO_PAÑETE_TECHOSyVIGAS_10">#REF!</definedName>
    <definedName name="MO_PAÑETE_TECHOSyVIGAS_11">#REF!</definedName>
    <definedName name="MO_PAÑETE_TECHOSyVIGAS_6">#REF!</definedName>
    <definedName name="MO_PAÑETE_TECHOSyVIGAS_7">#REF!</definedName>
    <definedName name="MO_PAÑETE_TECHOSyVIGAS_8">#REF!</definedName>
    <definedName name="MO_PAÑETE_TECHOSyVIGAS_9">#REF!</definedName>
    <definedName name="MO_PERRILLA">#REF!</definedName>
    <definedName name="MO_PERRILLA_10">#REF!</definedName>
    <definedName name="MO_PERRILLA_11">#REF!</definedName>
    <definedName name="MO_PERRILLA_6">#REF!</definedName>
    <definedName name="MO_PERRILLA_7">#REF!</definedName>
    <definedName name="MO_PERRILLA_8">#REF!</definedName>
    <definedName name="MO_PERRILLA_9">#REF!</definedName>
    <definedName name="MO_PIEDRA">#REF!</definedName>
    <definedName name="MO_PIEDRA_10">#REF!</definedName>
    <definedName name="MO_PIEDRA_11">#REF!</definedName>
    <definedName name="MO_PIEDRA_6">#REF!</definedName>
    <definedName name="MO_PIEDRA_7">#REF!</definedName>
    <definedName name="MO_PIEDRA_8">#REF!</definedName>
    <definedName name="MO_PIEDRA_9">#REF!</definedName>
    <definedName name="MO_PINTURA">#REF!</definedName>
    <definedName name="MO_PINTURA_10">#REF!</definedName>
    <definedName name="MO_PINTURA_11">#REF!</definedName>
    <definedName name="MO_PINTURA_6">#REF!</definedName>
    <definedName name="MO_PINTURA_7">#REF!</definedName>
    <definedName name="MO_PINTURA_8">#REF!</definedName>
    <definedName name="MO_PINTURA_9">#REF!</definedName>
    <definedName name="MO_Pintura_de_aceite__1era_mano">'[26]Análisis grales'!$F$633</definedName>
    <definedName name="MO_Pintura_de_aceite_2da_mano">'[26]Análisis grales'!$F$639</definedName>
    <definedName name="MO_PISO_ADOQUIN">#REF!</definedName>
    <definedName name="MO_PISO_ADOQUIN_10">#REF!</definedName>
    <definedName name="MO_PISO_ADOQUIN_11">#REF!</definedName>
    <definedName name="MO_PISO_ADOQUIN_6">#REF!</definedName>
    <definedName name="MO_PISO_ADOQUIN_7">#REF!</definedName>
    <definedName name="MO_PISO_ADOQUIN_8">#REF!</definedName>
    <definedName name="MO_PISO_ADOQUIN_9">#REF!</definedName>
    <definedName name="MO_PISO_CementoPulido">#REF!</definedName>
    <definedName name="MO_PISO_CementoPulido_10">#REF!</definedName>
    <definedName name="MO_PISO_CementoPulido_11">#REF!</definedName>
    <definedName name="MO_PISO_CementoPulido_6">#REF!</definedName>
    <definedName name="MO_PISO_CementoPulido_7">#REF!</definedName>
    <definedName name="MO_PISO_CementoPulido_8">#REF!</definedName>
    <definedName name="MO_PISO_CementoPulido_9">#REF!</definedName>
    <definedName name="MO_PISO_CERAMICA_15a20">#REF!</definedName>
    <definedName name="MO_PISO_CERAMICA_15a20_10">#REF!</definedName>
    <definedName name="MO_PISO_CERAMICA_15a20_11">#REF!</definedName>
    <definedName name="MO_PISO_CERAMICA_15a20_6">#REF!</definedName>
    <definedName name="MO_PISO_CERAMICA_15a20_7">#REF!</definedName>
    <definedName name="MO_PISO_CERAMICA_15a20_8">#REF!</definedName>
    <definedName name="MO_PISO_CERAMICA_15a20_9">#REF!</definedName>
    <definedName name="MO_PISO_CERAMICA_15a20_BASE">#REF!</definedName>
    <definedName name="MO_PISO_CERAMICA_15a20_BASE_10">#REF!</definedName>
    <definedName name="MO_PISO_CERAMICA_15a20_BASE_11">#REF!</definedName>
    <definedName name="MO_PISO_CERAMICA_15a20_BASE_6">#REF!</definedName>
    <definedName name="MO_PISO_CERAMICA_15a20_BASE_7">#REF!</definedName>
    <definedName name="MO_PISO_CERAMICA_15a20_BASE_8">#REF!</definedName>
    <definedName name="MO_PISO_CERAMICA_15a20_BASE_9">#REF!</definedName>
    <definedName name="MO_PISO_CERAMICA_30a40">#REF!</definedName>
    <definedName name="MO_PISO_CERAMICA_30a40_10">#REF!</definedName>
    <definedName name="MO_PISO_CERAMICA_30a40_11">#REF!</definedName>
    <definedName name="MO_PISO_CERAMICA_30a40_6">#REF!</definedName>
    <definedName name="MO_PISO_CERAMICA_30a40_7">#REF!</definedName>
    <definedName name="MO_PISO_CERAMICA_30a40_8">#REF!</definedName>
    <definedName name="MO_PISO_CERAMICA_30a40_9">#REF!</definedName>
    <definedName name="MO_PISO_CERAMICA_30a40_BASE">#REF!</definedName>
    <definedName name="MO_PISO_CERAMICA_30a40_BASE_10">#REF!</definedName>
    <definedName name="MO_PISO_CERAMICA_30a40_BASE_11">#REF!</definedName>
    <definedName name="MO_PISO_CERAMICA_30a40_BASE_6">#REF!</definedName>
    <definedName name="MO_PISO_CERAMICA_30a40_BASE_7">#REF!</definedName>
    <definedName name="MO_PISO_CERAMICA_30a40_BASE_8">#REF!</definedName>
    <definedName name="MO_PISO_CERAMICA_30a40_BASE_9">#REF!</definedName>
    <definedName name="MO_Piso_de_Hormigon_Pulido">'[26]Análisis grales'!$F$355</definedName>
    <definedName name="MO_PISO_FROTA_VIOL">#REF!</definedName>
    <definedName name="MO_PISO_FROTA_VIOL_10">#REF!</definedName>
    <definedName name="MO_PISO_FROTA_VIOL_11">#REF!</definedName>
    <definedName name="MO_PISO_FROTA_VIOL_6">#REF!</definedName>
    <definedName name="MO_PISO_FROTA_VIOL_7">#REF!</definedName>
    <definedName name="MO_PISO_FROTA_VIOL_8">#REF!</definedName>
    <definedName name="MO_PISO_FROTA_VIOL_9">#REF!</definedName>
    <definedName name="MO_PISO_FROTADO">#REF!</definedName>
    <definedName name="MO_PISO_FROTADO_10">#REF!</definedName>
    <definedName name="MO_PISO_FROTADO_11">#REF!</definedName>
    <definedName name="MO_PISO_FROTADO_6">#REF!</definedName>
    <definedName name="MO_PISO_FROTADO_7">#REF!</definedName>
    <definedName name="MO_PISO_FROTADO_8">#REF!</definedName>
    <definedName name="MO_PISO_FROTADO_9">#REF!</definedName>
    <definedName name="MO_PISO_GRANITO_25">#REF!</definedName>
    <definedName name="MO_PISO_GRANITO_25_10">#REF!</definedName>
    <definedName name="MO_PISO_GRANITO_25_11">#REF!</definedName>
    <definedName name="MO_PISO_GRANITO_25_6">#REF!</definedName>
    <definedName name="MO_PISO_GRANITO_25_7">#REF!</definedName>
    <definedName name="MO_PISO_GRANITO_25_8">#REF!</definedName>
    <definedName name="MO_PISO_GRANITO_25_9">#REF!</definedName>
    <definedName name="MO_PISO_GRANITO_30">#REF!</definedName>
    <definedName name="MO_PISO_GRANITO_30_10">#REF!</definedName>
    <definedName name="MO_PISO_GRANITO_30_11">#REF!</definedName>
    <definedName name="MO_PISO_GRANITO_30_6">#REF!</definedName>
    <definedName name="MO_PISO_GRANITO_30_7">#REF!</definedName>
    <definedName name="MO_PISO_GRANITO_30_8">#REF!</definedName>
    <definedName name="MO_PISO_GRANITO_30_9">#REF!</definedName>
    <definedName name="MO_PISO_GRANITO_33">#REF!</definedName>
    <definedName name="MO_PISO_GRANITO_33_10">#REF!</definedName>
    <definedName name="MO_PISO_GRANITO_33_11">#REF!</definedName>
    <definedName name="MO_PISO_GRANITO_33_6">#REF!</definedName>
    <definedName name="MO_PISO_GRANITO_33_7">#REF!</definedName>
    <definedName name="MO_PISO_GRANITO_33_8">#REF!</definedName>
    <definedName name="MO_PISO_GRANITO_33_9">#REF!</definedName>
    <definedName name="MO_PISO_GRANITO_40">#REF!</definedName>
    <definedName name="MO_PISO_GRANITO_40_10">#REF!</definedName>
    <definedName name="MO_PISO_GRANITO_40_11">#REF!</definedName>
    <definedName name="MO_PISO_GRANITO_40_6">#REF!</definedName>
    <definedName name="MO_PISO_GRANITO_40_7">#REF!</definedName>
    <definedName name="MO_PISO_GRANITO_40_8">#REF!</definedName>
    <definedName name="MO_PISO_GRANITO_40_9">#REF!</definedName>
    <definedName name="MO_PISO_GRANITO_50">#REF!</definedName>
    <definedName name="MO_PISO_GRANITO_50_10">#REF!</definedName>
    <definedName name="MO_PISO_GRANITO_50_11">#REF!</definedName>
    <definedName name="MO_PISO_GRANITO_50_6">#REF!</definedName>
    <definedName name="MO_PISO_GRANITO_50_7">#REF!</definedName>
    <definedName name="MO_PISO_GRANITO_50_8">#REF!</definedName>
    <definedName name="MO_PISO_GRANITO_50_9">#REF!</definedName>
    <definedName name="MO_PISO_PULI_VIOL">#REF!</definedName>
    <definedName name="MO_PISO_PULI_VIOL_10">#REF!</definedName>
    <definedName name="MO_PISO_PULI_VIOL_11">#REF!</definedName>
    <definedName name="MO_PISO_PULI_VIOL_6">#REF!</definedName>
    <definedName name="MO_PISO_PULI_VIOL_7">#REF!</definedName>
    <definedName name="MO_PISO_PULI_VIOL_8">#REF!</definedName>
    <definedName name="MO_PISO_PULI_VIOL_9">#REF!</definedName>
    <definedName name="MO_PISO_ZOCALO">#REF!</definedName>
    <definedName name="MO_PISO_ZOCALO_10">#REF!</definedName>
    <definedName name="MO_PISO_ZOCALO_11">#REF!</definedName>
    <definedName name="MO_PISO_ZOCALO_6">#REF!</definedName>
    <definedName name="MO_PISO_ZOCALO_7">#REF!</definedName>
    <definedName name="MO_PISO_ZOCALO_8">#REF!</definedName>
    <definedName name="MO_PISO_ZOCALO_9">#REF!</definedName>
    <definedName name="MO_REPELLO">#REF!</definedName>
    <definedName name="MO_REPELLO_10">#REF!</definedName>
    <definedName name="MO_REPELLO_11">#REF!</definedName>
    <definedName name="MO_REPELLO_6">#REF!</definedName>
    <definedName name="MO_REPELLO_7">#REF!</definedName>
    <definedName name="MO_REPELLO_8">#REF!</definedName>
    <definedName name="MO_REPELLO_9">#REF!</definedName>
    <definedName name="MO_RESANE_FROTA">#REF!</definedName>
    <definedName name="MO_RESANE_FROTA_10">#REF!</definedName>
    <definedName name="MO_RESANE_FROTA_11">#REF!</definedName>
    <definedName name="MO_RESANE_FROTA_6">#REF!</definedName>
    <definedName name="MO_RESANE_FROTA_7">#REF!</definedName>
    <definedName name="MO_RESANE_FROTA_8">#REF!</definedName>
    <definedName name="MO_RESANE_FROTA_9">#REF!</definedName>
    <definedName name="MO_RESANE_GOMA">#REF!</definedName>
    <definedName name="MO_RESANE_GOMA_10">#REF!</definedName>
    <definedName name="MO_RESANE_GOMA_11">#REF!</definedName>
    <definedName name="MO_RESANE_GOMA_6">#REF!</definedName>
    <definedName name="MO_RESANE_GOMA_7">#REF!</definedName>
    <definedName name="MO_RESANE_GOMA_8">#REF!</definedName>
    <definedName name="MO_RESANE_GOMA_9">#REF!</definedName>
    <definedName name="MO_SUBIDA_BLOCK_4_1NIVEL">#REF!</definedName>
    <definedName name="MO_SUBIDA_BLOCK_4_1NIVEL_10">#REF!</definedName>
    <definedName name="MO_SUBIDA_BLOCK_4_1NIVEL_11">#REF!</definedName>
    <definedName name="MO_SUBIDA_BLOCK_4_1NIVEL_6">#REF!</definedName>
    <definedName name="MO_SUBIDA_BLOCK_4_1NIVEL_7">#REF!</definedName>
    <definedName name="MO_SUBIDA_BLOCK_4_1NIVEL_8">#REF!</definedName>
    <definedName name="MO_SUBIDA_BLOCK_4_1NIVEL_9">#REF!</definedName>
    <definedName name="MO_SUBIDA_BLOCK_6_1NIVEL">#REF!</definedName>
    <definedName name="MO_SUBIDA_BLOCK_6_1NIVEL_10">#REF!</definedName>
    <definedName name="MO_SUBIDA_BLOCK_6_1NIVEL_11">#REF!</definedName>
    <definedName name="MO_SUBIDA_BLOCK_6_1NIVEL_6">#REF!</definedName>
    <definedName name="MO_SUBIDA_BLOCK_6_1NIVEL_7">#REF!</definedName>
    <definedName name="MO_SUBIDA_BLOCK_6_1NIVEL_8">#REF!</definedName>
    <definedName name="MO_SUBIDA_BLOCK_6_1NIVEL_9">#REF!</definedName>
    <definedName name="MO_SUBIDA_BLOCK_8_1NIVEL">#REF!</definedName>
    <definedName name="MO_SUBIDA_BLOCK_8_1NIVEL_10">#REF!</definedName>
    <definedName name="MO_SUBIDA_BLOCK_8_1NIVEL_11">#REF!</definedName>
    <definedName name="MO_SUBIDA_BLOCK_8_1NIVEL_6">#REF!</definedName>
    <definedName name="MO_SUBIDA_BLOCK_8_1NIVEL_7">#REF!</definedName>
    <definedName name="MO_SUBIDA_BLOCK_8_1NIVEL_8">#REF!</definedName>
    <definedName name="MO_SUBIDA_BLOCK_8_1NIVEL_9">#REF!</definedName>
    <definedName name="MO_SUBIDA_CEMENTO_1NIVEL">#REF!</definedName>
    <definedName name="MO_SUBIDA_CEMENTO_1NIVEL_10">#REF!</definedName>
    <definedName name="MO_SUBIDA_CEMENTO_1NIVEL_11">#REF!</definedName>
    <definedName name="MO_SUBIDA_CEMENTO_1NIVEL_6">#REF!</definedName>
    <definedName name="MO_SUBIDA_CEMENTO_1NIVEL_7">#REF!</definedName>
    <definedName name="MO_SUBIDA_CEMENTO_1NIVEL_8">#REF!</definedName>
    <definedName name="MO_SUBIDA_CEMENTO_1NIVEL_9">#REF!</definedName>
    <definedName name="MO_SUBIDA_MADERA_1NIVEL">#REF!</definedName>
    <definedName name="MO_SUBIDA_MADERA_1NIVEL_10">#REF!</definedName>
    <definedName name="MO_SUBIDA_MADERA_1NIVEL_11">#REF!</definedName>
    <definedName name="MO_SUBIDA_MADERA_1NIVEL_6">#REF!</definedName>
    <definedName name="MO_SUBIDA_MADERA_1NIVEL_7">#REF!</definedName>
    <definedName name="MO_SUBIDA_MADERA_1NIVEL_8">#REF!</definedName>
    <definedName name="MO_SUBIDA_MADERA_1NIVEL_9">#REF!</definedName>
    <definedName name="MO_SUBIR_AGREGADO_1Nivel">#REF!</definedName>
    <definedName name="MO_SUBIR_AGREGADO_1Nivel_10">#REF!</definedName>
    <definedName name="MO_SUBIR_AGREGADO_1Nivel_11">#REF!</definedName>
    <definedName name="MO_SUBIR_AGREGADO_1Nivel_6">#REF!</definedName>
    <definedName name="MO_SUBIR_AGREGADO_1Nivel_7">#REF!</definedName>
    <definedName name="MO_SUBIR_AGREGADO_1Nivel_8">#REF!</definedName>
    <definedName name="MO_SUBIR_AGREGADO_1Nivel_9">#REF!</definedName>
    <definedName name="MO_SubirAcero_1Niv">#REF!</definedName>
    <definedName name="MO_SubirAcero_1Niv_10">#REF!</definedName>
    <definedName name="MO_SubirAcero_1Niv_11">#REF!</definedName>
    <definedName name="MO_SubirAcero_1Niv_6">#REF!</definedName>
    <definedName name="MO_SubirAcero_1Niv_7">#REF!</definedName>
    <definedName name="MO_SubirAcero_1Niv_8">#REF!</definedName>
    <definedName name="MO_SubirAcero_1Niv_9">#REF!</definedName>
    <definedName name="MO_Violinado_de_Bloques">'[26]Análisis grales'!$F$2655</definedName>
    <definedName name="MO_Zabaleta_De_Piso">'[26]Análisis grales'!$F$336</definedName>
    <definedName name="MO_ZABALETA_PISO">#REF!</definedName>
    <definedName name="MO_ZABALETA_PISO_10">#REF!</definedName>
    <definedName name="MO_ZABALETA_PISO_11">#REF!</definedName>
    <definedName name="MO_ZABALETA_PISO_6">#REF!</definedName>
    <definedName name="MO_ZABALETA_PISO_7">#REF!</definedName>
    <definedName name="MO_ZABALETA_PISO_8">#REF!</definedName>
    <definedName name="MO_ZABALETA_PISO_9">#REF!</definedName>
    <definedName name="MO_ZABALETA_TECHO">#REF!</definedName>
    <definedName name="MO_ZABALETA_TECHO_10">#REF!</definedName>
    <definedName name="MO_ZABALETA_TECHO_11">#REF!</definedName>
    <definedName name="MO_ZABALETA_TECHO_6">#REF!</definedName>
    <definedName name="MO_ZABALETA_TECHO_7">#REF!</definedName>
    <definedName name="MO_ZABALETA_TECHO_8">#REF!</definedName>
    <definedName name="MO_ZABALETA_TECHO_9">#REF!</definedName>
    <definedName name="moacero">#REF!</definedName>
    <definedName name="moacero_8">#REF!</definedName>
    <definedName name="moaceromalla">#REF!</definedName>
    <definedName name="moaceromalla_8">#REF!</definedName>
    <definedName name="moacerorampa">#REF!</definedName>
    <definedName name="moacerorampa_8">#REF!</definedName>
    <definedName name="MOCeram.Paredes">#REF!</definedName>
    <definedName name="Mocheta">#REF!</definedName>
    <definedName name="Mocheta.95x.65.h.a">#REF!</definedName>
    <definedName name="Mocheta.caoba">#REF!</definedName>
    <definedName name="Mocheta.Mezcla.Antillana">[37]Análisis!#REF!</definedName>
    <definedName name="mochetas">#REF!</definedName>
    <definedName name="mochetas.8cm.h.a">#REF!</definedName>
    <definedName name="Molde_Anclajes">'[26]Análisis grales'!$F$4765</definedName>
    <definedName name="Molde_Disipadores_Energia">'[26]Análisis grales'!$F$3792</definedName>
    <definedName name="MOLDE_ESTAMPADO">#REF!</definedName>
    <definedName name="MOLDE_ESTAMPADO_10">#REF!</definedName>
    <definedName name="MOLDE_ESTAMPADO_11">#REF!</definedName>
    <definedName name="MOLDE_ESTAMPADO_6">#REF!</definedName>
    <definedName name="MOLDE_ESTAMPADO_7">#REF!</definedName>
    <definedName name="MOLDE_ESTAMPADO_8">#REF!</definedName>
    <definedName name="MOLDE_ESTAMPADO_9">#REF!</definedName>
    <definedName name="Molde_Generico_Madera_Convencional">'[26]Análisis grales'!$F$716</definedName>
    <definedName name="Molde_Metalico_para_confeccion_de_ladrillos">[26]Insumos!$G$270</definedName>
    <definedName name="MOLDE_MURO_RECTO_POR_M2">'[26]Molde Recto Madera'!$H$61</definedName>
    <definedName name="Moldes_columnas_y_vigas_por_m2">'[26]Análisis grales'!$F$657</definedName>
    <definedName name="Moldes_losa_plana_de_Hormigon">'[26]Análisis grales'!$F$646</definedName>
    <definedName name="Moldura.caoba">#REF!</definedName>
    <definedName name="montilla" hidden="1">'[11]ANALISIS STO DGO'!#REF!</definedName>
    <definedName name="Montura_de_Fregadero_sencillo">'[26]Análisis grales'!$F$449</definedName>
    <definedName name="Montura_de_Inodoro">'[26]Análisis grales'!$F$435</definedName>
    <definedName name="Montura_de_Lavamanos">'[26]Análisis grales'!$F$442</definedName>
    <definedName name="MOPISOCERAMICA">[32]INS!#REF!</definedName>
    <definedName name="MOPISOCERAMICA_6">#REF!</definedName>
    <definedName name="MOPISOCERAMICA_8">#REF!</definedName>
    <definedName name="morpanete">'[50]Analisis Unit. '!$F$85</definedName>
    <definedName name="Mortero.1.2.Impermeabilizante">#REF!</definedName>
    <definedName name="mortero.1.4.pañete">'[58]Ana. Horm mexc mort'!$D$85</definedName>
    <definedName name="Mortero.Marmolina">#REF!</definedName>
    <definedName name="mortero.para.piso">#REF!</definedName>
    <definedName name="Mortero.Pulido">#REF!</definedName>
    <definedName name="MORTERO_1_1.5_5">'[26]Análisis grales'!$F$1074</definedName>
    <definedName name="MORTERO_1_2_5">'[26]Análisis grales'!$F$1042</definedName>
    <definedName name="MORTERO_1_3__PORTLAND">'[26]Análisis grales'!$F$1084</definedName>
    <definedName name="MORTERO_1_4_PARA_PISO">'[26]Análisis grales'!$F$1051</definedName>
    <definedName name="MORTERO_1_5__PORTLAND__PARA_FRAGUACHE">'[26]analisis MVSUR'!$G$75</definedName>
    <definedName name="Mortero_Hormigon_tipo_Grout_Sika_213">'[26]analisis MVSUR'!$G$354</definedName>
    <definedName name="Mortero_sobre_Losa_Inferior_para_la_Pendiente_de_Drenaje_en_registo__MORTERO_1_3__PORTLAND">'[26]Análisis grales'!$F$3068</definedName>
    <definedName name="Mortero1.4Panete">#REF!</definedName>
    <definedName name="MORTERO110">#REF!</definedName>
    <definedName name="MORTERO12">#REF!</definedName>
    <definedName name="MORTERO13">#REF!</definedName>
    <definedName name="MORTERO14">#REF!</definedName>
    <definedName name="Mosaico_de_granito_fondo_blanco_30x30">[26]Insumos!$G$93</definedName>
    <definedName name="mosbotichinorojo">[12]insumo!#REF!</definedName>
    <definedName name="MOTONIVELADORA">#REF!</definedName>
    <definedName name="MOTONIVELADORA_10">#REF!</definedName>
    <definedName name="MOTONIVELADORA_11">#REF!</definedName>
    <definedName name="MOTONIVELADORA_6">#REF!</definedName>
    <definedName name="MOTONIVELADORA_7">#REF!</definedName>
    <definedName name="MOTONIVELADORA_8">#REF!</definedName>
    <definedName name="MOTONIVELADORA_9">#REF!</definedName>
    <definedName name="mozaicoFG">[12]insumo!#REF!</definedName>
    <definedName name="muro" hidden="1">'[11]ANALISIS STO DGO'!#REF!</definedName>
    <definedName name="Muro.6.4toN">#REF!</definedName>
    <definedName name="Muro.8.3erN">#REF!</definedName>
    <definedName name="Muro.Bloq.4.BNP.Cocina">#REF!</definedName>
    <definedName name="Muro.Bloq.4.SNP.Cocina">#REF!</definedName>
    <definedName name="Muro.Bloq.6.BNP.Cocina">#REF!</definedName>
    <definedName name="Muro.Bloq.6.SNP.Cocina">#REF!</definedName>
    <definedName name="Muro.Bloqe.4.2doN">#REF!</definedName>
    <definedName name="Muro.bloqu.8.SNP.Cocina">#REF!</definedName>
    <definedName name="Muro.bloque.2doN">#REF!</definedName>
    <definedName name="Muro.Bloque.4.1erN">#REF!</definedName>
    <definedName name="Muro.Bloque.4.3erN">#REF!</definedName>
    <definedName name="Muro.Bloque.4.4toN">#REF!</definedName>
    <definedName name="Muro.Bloque.4cm.SNP">[49]Análisis!$N$845</definedName>
    <definedName name="Muro.Bloque.6cm.BNP">[49]Análisis!$N$821</definedName>
    <definedName name="Muro.Bloque.6cm.SNPT">[49]Análisis!$N$808</definedName>
    <definedName name="Muro.Bloque.8.1erN">#REF!</definedName>
    <definedName name="Muro.Bloque.8.BNP.Cocina">#REF!</definedName>
    <definedName name="Muro.Bloque.8.SNPT.40">#REF!</definedName>
    <definedName name="Muro.Bloque.8.SNPT.80">#REF!</definedName>
    <definedName name="Muro.Bloque.8BNP.Comedor">#REF!</definedName>
    <definedName name="Muro.Bloque.Vidrio.Area.Noble">#REF!</definedName>
    <definedName name="Muro.bloque8.2doN">#REF!</definedName>
    <definedName name="Muro.Bloques.10cm">#REF!</definedName>
    <definedName name="Muro.Bloques.20cm.40">#REF!</definedName>
    <definedName name="muro.h.a.20cm">[59]Análisis!$D$729</definedName>
    <definedName name="Muro.Hor.Arm.Inclinado">#REF!</definedName>
    <definedName name="Muro.Horm.Arm.edif.oficina">#REF!</definedName>
    <definedName name="Muro.Horm.Arm.Edif.Parqueo">#REF!</definedName>
    <definedName name="Muro.Hormigon.Armado.de20">[34]Análisis!$D$286</definedName>
    <definedName name="Muro.Hormigón.Estanque">#REF!</definedName>
    <definedName name="Muro.protector.parqueo">#REF!</definedName>
    <definedName name="muro.shee.ambas.caras">'[60]Muros Interiores h=2.8 m '!$E$64</definedName>
    <definedName name="MURO_30">'[26]CUANTIA ELEM. EST.'!$J$86</definedName>
    <definedName name="MURO30">#REF!</definedName>
    <definedName name="MURO30_6">#REF!</definedName>
    <definedName name="MUROBOVEDA12A10X2AD">#REF!</definedName>
    <definedName name="MUROBOVEDA12A10X2AD_6">#REF!</definedName>
    <definedName name="MUROS">#REF!</definedName>
    <definedName name="muros.plycem.ambas.caras">'[60]MurosInt.h=2.8 m Plycem 2 lados'!$E$64</definedName>
    <definedName name="muros.una.cshee.plycem">'[60]MurosInt.h=2.8 m U C con plycem'!$E$64</definedName>
    <definedName name="MUROS_AN">#REF!</definedName>
    <definedName name="Muros_de_Hormigon_Armado_de_20_cm">'[26]Análisis grales'!$F$5151</definedName>
    <definedName name="Muros_de_Hormigon_Armado_de_25_cm">'[26]Análisis grales'!$F$4872</definedName>
    <definedName name="Muros_de_Hormigon_Armado_de_30_cm">'[26]Análisis grales'!$F$4886</definedName>
    <definedName name="Muros_de_ladrillos_5x10x20">'[26]Análisis grales'!$F$2323</definedName>
    <definedName name="Muros_New_Jersey_Movil__2.40x1.20___P_Señalizacion_y_Proteccion_en_Limites_de_Seguridad_de_Obra">[26]Insumos!$G$641</definedName>
    <definedName name="n">#REF!</definedName>
    <definedName name="NADA">[77]Insumos!#REF!</definedName>
    <definedName name="NADA_6">#REF!</definedName>
    <definedName name="NADA_8">#REF!</definedName>
    <definedName name="NAMA">#REF!</definedName>
    <definedName name="NATILLA">#REF!</definedName>
    <definedName name="Nave">#REF!</definedName>
    <definedName name="Nevera_de_hielo_y_agua_5_gls">[26]Insumos!$G$640</definedName>
    <definedName name="nh">#REF!</definedName>
    <definedName name="NINGUNA">[77]Insumos!#REF!</definedName>
    <definedName name="NINGUNA_6">#REF!</definedName>
    <definedName name="NINGUNA_8">#REF!</definedName>
    <definedName name="nion" hidden="1">'[11]ANALISIS STO DGO'!#REF!</definedName>
    <definedName name="NIPLE_ACERO_12x3">#REF!</definedName>
    <definedName name="NIPLE_ACERO_12x3_10">#REF!</definedName>
    <definedName name="NIPLE_ACERO_12x3_11">#REF!</definedName>
    <definedName name="NIPLE_ACERO_12x3_6">#REF!</definedName>
    <definedName name="NIPLE_ACERO_12x3_7">#REF!</definedName>
    <definedName name="NIPLE_ACERO_12x3_8">#REF!</definedName>
    <definedName name="NIPLE_ACERO_12x3_9">#REF!</definedName>
    <definedName name="NIPLE_ACERO_16x2">#REF!</definedName>
    <definedName name="NIPLE_ACERO_16x2_10">#REF!</definedName>
    <definedName name="NIPLE_ACERO_16x2_11">#REF!</definedName>
    <definedName name="NIPLE_ACERO_16x2_6">#REF!</definedName>
    <definedName name="NIPLE_ACERO_16x2_7">#REF!</definedName>
    <definedName name="NIPLE_ACERO_16x2_8">#REF!</definedName>
    <definedName name="NIPLE_ACERO_16x2_9">#REF!</definedName>
    <definedName name="NIPLE_ACERO_16x3">#REF!</definedName>
    <definedName name="NIPLE_ACERO_16x3_10">#REF!</definedName>
    <definedName name="NIPLE_ACERO_16x3_11">#REF!</definedName>
    <definedName name="NIPLE_ACERO_16x3_6">#REF!</definedName>
    <definedName name="NIPLE_ACERO_16x3_7">#REF!</definedName>
    <definedName name="NIPLE_ACERO_16x3_8">#REF!</definedName>
    <definedName name="NIPLE_ACERO_16x3_9">#REF!</definedName>
    <definedName name="NIPLE_ACERO_20x3">#REF!</definedName>
    <definedName name="NIPLE_ACERO_20x3_10">#REF!</definedName>
    <definedName name="NIPLE_ACERO_20x3_11">#REF!</definedName>
    <definedName name="NIPLE_ACERO_20x3_6">#REF!</definedName>
    <definedName name="NIPLE_ACERO_20x3_7">#REF!</definedName>
    <definedName name="NIPLE_ACERO_20x3_8">#REF!</definedName>
    <definedName name="NIPLE_ACERO_20x3_9">#REF!</definedName>
    <definedName name="NIPLE_ACERO_6x3">#REF!</definedName>
    <definedName name="NIPLE_ACERO_6x3_10">#REF!</definedName>
    <definedName name="NIPLE_ACERO_6x3_11">#REF!</definedName>
    <definedName name="NIPLE_ACERO_6x3_6">#REF!</definedName>
    <definedName name="NIPLE_ACERO_6x3_7">#REF!</definedName>
    <definedName name="NIPLE_ACERO_6x3_8">#REF!</definedName>
    <definedName name="NIPLE_ACERO_6x3_9">#REF!</definedName>
    <definedName name="NIPLE_ACERO_8x3">#REF!</definedName>
    <definedName name="NIPLE_ACERO_8x3_10">#REF!</definedName>
    <definedName name="NIPLE_ACERO_8x3_11">#REF!</definedName>
    <definedName name="NIPLE_ACERO_8x3_6">#REF!</definedName>
    <definedName name="NIPLE_ACERO_8x3_7">#REF!</definedName>
    <definedName name="NIPLE_ACERO_8x3_8">#REF!</definedName>
    <definedName name="NIPLE_ACERO_8x3_9">#REF!</definedName>
    <definedName name="NIPLE_ACERO_PLATILLADO_12x12">#REF!</definedName>
    <definedName name="NIPLE_ACERO_PLATILLADO_12x12_10">#REF!</definedName>
    <definedName name="NIPLE_ACERO_PLATILLADO_12x12_11">#REF!</definedName>
    <definedName name="NIPLE_ACERO_PLATILLADO_12x12_6">#REF!</definedName>
    <definedName name="NIPLE_ACERO_PLATILLADO_12x12_7">#REF!</definedName>
    <definedName name="NIPLE_ACERO_PLATILLADO_12x12_8">#REF!</definedName>
    <definedName name="NIPLE_ACERO_PLATILLADO_12x12_9">#REF!</definedName>
    <definedName name="NIPLE_ACERO_PLATILLADO_2x1">#REF!</definedName>
    <definedName name="NIPLE_ACERO_PLATILLADO_2x1_10">#REF!</definedName>
    <definedName name="NIPLE_ACERO_PLATILLADO_2x1_11">#REF!</definedName>
    <definedName name="NIPLE_ACERO_PLATILLADO_2x1_6">#REF!</definedName>
    <definedName name="NIPLE_ACERO_PLATILLADO_2x1_7">#REF!</definedName>
    <definedName name="NIPLE_ACERO_PLATILLADO_2x1_8">#REF!</definedName>
    <definedName name="NIPLE_ACERO_PLATILLADO_2x1_9">#REF!</definedName>
    <definedName name="NIPLE_ACERO_PLATILLADO_3x1">#REF!</definedName>
    <definedName name="NIPLE_ACERO_PLATILLADO_3x1_10">#REF!</definedName>
    <definedName name="NIPLE_ACERO_PLATILLADO_3x1_11">#REF!</definedName>
    <definedName name="NIPLE_ACERO_PLATILLADO_3x1_6">#REF!</definedName>
    <definedName name="NIPLE_ACERO_PLATILLADO_3x1_7">#REF!</definedName>
    <definedName name="NIPLE_ACERO_PLATILLADO_3x1_8">#REF!</definedName>
    <definedName name="NIPLE_ACERO_PLATILLADO_3x1_9">#REF!</definedName>
    <definedName name="NIPLE_ACERO_PLATILLADO_8x1">#REF!</definedName>
    <definedName name="NIPLE_ACERO_PLATILLADO_8x1_10">#REF!</definedName>
    <definedName name="NIPLE_ACERO_PLATILLADO_8x1_11">#REF!</definedName>
    <definedName name="NIPLE_ACERO_PLATILLADO_8x1_6">#REF!</definedName>
    <definedName name="NIPLE_ACERO_PLATILLADO_8x1_7">#REF!</definedName>
    <definedName name="NIPLE_ACERO_PLATILLADO_8x1_8">#REF!</definedName>
    <definedName name="NIPLE_ACERO_PLATILLADO_8x1_9">#REF!</definedName>
    <definedName name="NIPLE_CROMO_38x2_12">#REF!</definedName>
    <definedName name="NIPLE_CROMO_38x2_12_10">#REF!</definedName>
    <definedName name="NIPLE_CROMO_38x2_12_11">#REF!</definedName>
    <definedName name="NIPLE_CROMO_38x2_12_6">#REF!</definedName>
    <definedName name="NIPLE_CROMO_38x2_12_7">#REF!</definedName>
    <definedName name="NIPLE_CROMO_38x2_12_8">#REF!</definedName>
    <definedName name="NIPLE_CROMO_38x2_12_9">#REF!</definedName>
    <definedName name="Niple_de_HG_de_media_de_2_pulg.">[26]Insumos!$G$111</definedName>
    <definedName name="NIPLE_HG_12x4">#REF!</definedName>
    <definedName name="NIPLE_HG_12x4_10">#REF!</definedName>
    <definedName name="NIPLE_HG_12x4_11">#REF!</definedName>
    <definedName name="NIPLE_HG_12x4_6">#REF!</definedName>
    <definedName name="NIPLE_HG_12x4_7">#REF!</definedName>
    <definedName name="NIPLE_HG_12x4_8">#REF!</definedName>
    <definedName name="NIPLE_HG_12x4_9">#REF!</definedName>
    <definedName name="NIPLE_HG_34x4">#REF!</definedName>
    <definedName name="NIPLE_HG_34x4_10">#REF!</definedName>
    <definedName name="NIPLE_HG_34x4_11">#REF!</definedName>
    <definedName name="NIPLE_HG_34x4_6">#REF!</definedName>
    <definedName name="NIPLE_HG_34x4_7">#REF!</definedName>
    <definedName name="NIPLE_HG_34x4_8">#REF!</definedName>
    <definedName name="NIPLE_HG_34x4_9">#REF!</definedName>
    <definedName name="Niple_niquelado_3_8_x3">[26]Insumos!$G$69</definedName>
    <definedName name="NIPLE112X4HG">#REF!</definedName>
    <definedName name="NIPLE112X6HG">#REF!</definedName>
    <definedName name="NIPLE112X8HG">#REF!</definedName>
    <definedName name="NIPLE125X4HG">#REF!</definedName>
    <definedName name="NIPLE12X4HG">#REF!</definedName>
    <definedName name="NIPLE1X4HG">#REF!</definedName>
    <definedName name="NIPLE212X4HG">#REF!</definedName>
    <definedName name="NIPLE2X4HG">#REF!</definedName>
    <definedName name="NIPLE2X6HG">#REF!</definedName>
    <definedName name="NIPLE34X4HG">#REF!</definedName>
    <definedName name="NIPLE3X12HG">#REF!</definedName>
    <definedName name="NIPLE3X312HG">#REF!</definedName>
    <definedName name="NIPLE3X4HG">#REF!</definedName>
    <definedName name="NIPLE3X6HG">#REF!</definedName>
    <definedName name="NIPLE4X4HG">#REF!</definedName>
    <definedName name="NIPLECROM38X212">#REF!</definedName>
    <definedName name="Niples_niquel._3_8__x_3">[26]Insumos!$G$371</definedName>
    <definedName name="Nivelacion_a_mano">'[26]Análisis grales'!$F$93</definedName>
    <definedName name="NUEVA">#REF!</definedName>
    <definedName name="NUEVO" hidden="1">#REF!</definedName>
    <definedName name="nuil" hidden="1">'[11]ANALISIS STO DGO'!#REF!</definedName>
    <definedName name="num_linhas">#REF!</definedName>
    <definedName name="o">[32]INS!#REF!</definedName>
    <definedName name="Obra.Civil.Ext.">#REF!</definedName>
    <definedName name="Olga" hidden="1">'[11]ANALISIS STO DGO'!#REF!</definedName>
    <definedName name="Opc.2">#REF!</definedName>
    <definedName name="Operador.Tipo.1">#REF!</definedName>
    <definedName name="Operador.Tipo.2">#REF!</definedName>
    <definedName name="Operador_Compactador_Manual">'[26]Análisis grales'!$F$992</definedName>
    <definedName name="OPERADOR_GREADER">#REF!</definedName>
    <definedName name="OPERADOR_GREADER_10">#REF!</definedName>
    <definedName name="OPERADOR_GREADER_11">#REF!</definedName>
    <definedName name="OPERADOR_GREADER_6">#REF!</definedName>
    <definedName name="OPERADOR_GREADER_7">#REF!</definedName>
    <definedName name="OPERADOR_GREADER_8">#REF!</definedName>
    <definedName name="OPERADOR_GREADER_9">#REF!</definedName>
    <definedName name="OPERADOR_PALA">#REF!</definedName>
    <definedName name="OPERADOR_PALA_10">#REF!</definedName>
    <definedName name="OPERADOR_PALA_11">#REF!</definedName>
    <definedName name="OPERADOR_PALA_6">#REF!</definedName>
    <definedName name="OPERADOR_PALA_7">#REF!</definedName>
    <definedName name="OPERADOR_PALA_8">#REF!</definedName>
    <definedName name="OPERADOR_PALA_9">#REF!</definedName>
    <definedName name="OPERADOR_TRACTOR">#REF!</definedName>
    <definedName name="OPERADOR_TRACTOR_10">#REF!</definedName>
    <definedName name="OPERADOR_TRACTOR_11">#REF!</definedName>
    <definedName name="OPERADOR_TRACTOR_6">#REF!</definedName>
    <definedName name="OPERADOR_TRACTOR_7">#REF!</definedName>
    <definedName name="OPERADOR_TRACTOR_8">#REF!</definedName>
    <definedName name="OPERADOR_TRACTOR_9">#REF!</definedName>
    <definedName name="operadorpala">[51]OBRAMANO!$F$72</definedName>
    <definedName name="operadorretro">[51]OBRAMANO!$F$77</definedName>
    <definedName name="operadorrodillo">[51]OBRAMANO!$F$75</definedName>
    <definedName name="operadortractor">[51]OBRAMANO!$F$76</definedName>
    <definedName name="Operario_1ra">#REF!</definedName>
    <definedName name="Operario_1ra_10">#REF!</definedName>
    <definedName name="Operario_1ra_11">#REF!</definedName>
    <definedName name="Operario_1ra_6">#REF!</definedName>
    <definedName name="Operario_1ra_7">#REF!</definedName>
    <definedName name="Operario_1ra_8">#REF!</definedName>
    <definedName name="Operario_1ra_9">#REF!</definedName>
    <definedName name="Operario_2da">#REF!</definedName>
    <definedName name="Operario_2da_10">#REF!</definedName>
    <definedName name="Operario_2da_11">#REF!</definedName>
    <definedName name="Operario_2da_6">#REF!</definedName>
    <definedName name="Operario_2da_7">#REF!</definedName>
    <definedName name="Operario_2da_8">#REF!</definedName>
    <definedName name="Operario_2da_9">#REF!</definedName>
    <definedName name="Operario_3ra">#REF!</definedName>
    <definedName name="Operario_3ra_10">#REF!</definedName>
    <definedName name="Operario_3ra_11">#REF!</definedName>
    <definedName name="Operario_3ra_6">#REF!</definedName>
    <definedName name="Operario_3ra_7">#REF!</definedName>
    <definedName name="Operario_3ra_8">#REF!</definedName>
    <definedName name="Operario_3ra_9">#REF!</definedName>
    <definedName name="OPERARIOPRIMERA">[54]SALARIOS!$C$10</definedName>
    <definedName name="OPERMAN">#REF!</definedName>
    <definedName name="OPERPAL">#REF!</definedName>
    <definedName name="ORI12FBCO">#REF!</definedName>
    <definedName name="ORI12FBCOFLUX">#REF!</definedName>
    <definedName name="ORI1FBCO">#REF!</definedName>
    <definedName name="ORI1FBCOFLUX">#REF!</definedName>
    <definedName name="ORINAL12">#REF!</definedName>
    <definedName name="ORINALFALDA">#REF!</definedName>
    <definedName name="ORINALPEQ">#REF!</definedName>
    <definedName name="ORINALSENCILLO">[12]insumo!#REF!</definedName>
    <definedName name="ORIPEQBCO">#REF!</definedName>
    <definedName name="OXIDOROJO">#REF!</definedName>
    <definedName name="Oxigeno">[26]Insumos!$G$535</definedName>
    <definedName name="OXIGENO_CIL">#REF!</definedName>
    <definedName name="OXIGENO_CIL_10">#REF!</definedName>
    <definedName name="OXIGENO_CIL_11">#REF!</definedName>
    <definedName name="OXIGENO_CIL_6">#REF!</definedName>
    <definedName name="OXIGENO_CIL_7">#REF!</definedName>
    <definedName name="OXIGENO_CIL_8">#REF!</definedName>
    <definedName name="OXIGENO_CIL_9">#REF!</definedName>
    <definedName name="p">[78]peso!#REF!</definedName>
    <definedName name="P.U.Amercoat_385ASA_2">#N/A</definedName>
    <definedName name="P.U.Amercoat_385ASA_3">#N/A</definedName>
    <definedName name="P.U.Dimecote9">[79]Insumos!$E$13</definedName>
    <definedName name="P.U.Dimecote9_2">#N/A</definedName>
    <definedName name="P.U.Dimecote9_3">#N/A</definedName>
    <definedName name="P.U.Thinner1000">[79]Insumos!$E$12</definedName>
    <definedName name="P.U.Thinner1000_2">#N/A</definedName>
    <definedName name="P.U.Thinner1000_3">#N/A</definedName>
    <definedName name="P.U.Urethane_Acrilico">[79]Insumos!$E$17</definedName>
    <definedName name="P.U.Urethane_Acrilico_2">#N/A</definedName>
    <definedName name="P.U.Urethane_Acrilico_3">#N/A</definedName>
    <definedName name="p_1">#N/A</definedName>
    <definedName name="p_2">#N/A</definedName>
    <definedName name="p_3">#N/A</definedName>
    <definedName name="p_8">#REF!</definedName>
    <definedName name="P_CAL">[17]Ins!$E$337</definedName>
    <definedName name="P_CLAVO">[17]Ins!$E$909</definedName>
    <definedName name="P_HILO">[17]Herram!$E$24</definedName>
    <definedName name="P_PINO1x4x12BR">[17]Ins!$E$917</definedName>
    <definedName name="P12BLOCK12">#REF!</definedName>
    <definedName name="P12BLOCK6">#REF!</definedName>
    <definedName name="P12BLOCK8">#REF!</definedName>
    <definedName name="P1XE">#REF!</definedName>
    <definedName name="P1XE_6">#REF!</definedName>
    <definedName name="P1XT">#REF!</definedName>
    <definedName name="P1XT_6">#REF!</definedName>
    <definedName name="P1YE">#REF!</definedName>
    <definedName name="P1YE_6">#REF!</definedName>
    <definedName name="P1YT">#REF!</definedName>
    <definedName name="P1YT_6">#REF!</definedName>
    <definedName name="P2XE">#REF!</definedName>
    <definedName name="P2XE_6">#REF!</definedName>
    <definedName name="P2XT">#REF!</definedName>
    <definedName name="P2XT_6">#REF!</definedName>
    <definedName name="P2YE">#REF!</definedName>
    <definedName name="P2YE_6">#REF!</definedName>
    <definedName name="P3XE">#REF!</definedName>
    <definedName name="P3XE_6">#REF!</definedName>
    <definedName name="P3XT">#REF!</definedName>
    <definedName name="P3XT_6">#REF!</definedName>
    <definedName name="P3YE">#REF!</definedName>
    <definedName name="P3YE_6">#REF!</definedName>
    <definedName name="P3YT">#REF!</definedName>
    <definedName name="P3YT_6">#REF!</definedName>
    <definedName name="P4XE">#REF!</definedName>
    <definedName name="P4XE_6">#REF!</definedName>
    <definedName name="P4XT">#REF!</definedName>
    <definedName name="P4XT_6">#REF!</definedName>
    <definedName name="P4YE">#REF!</definedName>
    <definedName name="P4YE_6">#REF!</definedName>
    <definedName name="P4YT">#REF!</definedName>
    <definedName name="P4YT_6">#REF!</definedName>
    <definedName name="P5XE">#REF!</definedName>
    <definedName name="P5XE_6">#REF!</definedName>
    <definedName name="P5YE">#REF!</definedName>
    <definedName name="P5YE_6">#REF!</definedName>
    <definedName name="P5YT">#REF!</definedName>
    <definedName name="P5YT_6">#REF!</definedName>
    <definedName name="P6XE">#REF!</definedName>
    <definedName name="P6XE_6">#REF!</definedName>
    <definedName name="P6XT">#REF!</definedName>
    <definedName name="P6XT_6">#REF!</definedName>
    <definedName name="P6YE">#REF!</definedName>
    <definedName name="P6YE_6">#REF!</definedName>
    <definedName name="P6YT">#REF!</definedName>
    <definedName name="P6YT_6">#REF!</definedName>
    <definedName name="P7XE">#REF!</definedName>
    <definedName name="P7XE_6">#REF!</definedName>
    <definedName name="P7YE">#REF!</definedName>
    <definedName name="P7YE_6">#REF!</definedName>
    <definedName name="P7YT">#REF!</definedName>
    <definedName name="P7YT_6">#REF!</definedName>
    <definedName name="PABR112EMT">#REF!</definedName>
    <definedName name="PABR1HG">#REF!</definedName>
    <definedName name="PABR212HG">#REF!</definedName>
    <definedName name="PABR2HG">#REF!</definedName>
    <definedName name="PABR34HG">#REF!</definedName>
    <definedName name="PABR3HG">#REF!</definedName>
    <definedName name="PABR58PER">#REF!</definedName>
    <definedName name="PACERO1">#REF!</definedName>
    <definedName name="PACERO12">#REF!</definedName>
    <definedName name="PACERO1225">#REF!</definedName>
    <definedName name="PACERO14">#REF!</definedName>
    <definedName name="PACERO34">#REF!</definedName>
    <definedName name="PACERO38">#REF!</definedName>
    <definedName name="PACERO3825">#REF!</definedName>
    <definedName name="PACERO601">#REF!</definedName>
    <definedName name="PACERO6012">#REF!</definedName>
    <definedName name="PACERO601225">#REF!</definedName>
    <definedName name="PACERO6034">#REF!</definedName>
    <definedName name="PACERO6038">#REF!</definedName>
    <definedName name="PACERO603825">#REF!</definedName>
    <definedName name="PACEROMALLA">#REF!</definedName>
    <definedName name="PACEROMALLA23150">#REF!</definedName>
    <definedName name="PACEROMALLA23200">#REF!</definedName>
    <definedName name="PADO50080G">#REF!</definedName>
    <definedName name="PADO50080R">#REF!</definedName>
    <definedName name="PADO511G">#REF!</definedName>
    <definedName name="PADO511R">#REF!</definedName>
    <definedName name="PADO604G">#REF!</definedName>
    <definedName name="PADO604R">#REF!</definedName>
    <definedName name="PALA">#REF!</definedName>
    <definedName name="PALA_10">#REF!</definedName>
    <definedName name="PALA_11">#REF!</definedName>
    <definedName name="PALA_6">#REF!</definedName>
    <definedName name="PALA_7">#REF!</definedName>
    <definedName name="PALA_8">#REF!</definedName>
    <definedName name="PALA_9">#REF!</definedName>
    <definedName name="PALA_950">#REF!</definedName>
    <definedName name="PALA_950_10">#REF!</definedName>
    <definedName name="PALA_950_11">#REF!</definedName>
    <definedName name="PALA_950_6">#REF!</definedName>
    <definedName name="PALA_950_7">#REF!</definedName>
    <definedName name="PALA_950_8">#REF!</definedName>
    <definedName name="PALA_950_9">#REF!</definedName>
    <definedName name="Palas_corrientes">[26]Insumos!$G$397</definedName>
    <definedName name="Palas_de_corte">[26]Insumos!$G$396</definedName>
    <definedName name="PALM">#REF!</definedName>
    <definedName name="Palometas_1_1_2_c_copa_p_mc">[26]Insumos!$G$472</definedName>
    <definedName name="Palometas_Dobles">[26]Insumos!$G$721</definedName>
    <definedName name="PALPUA14">#REF!</definedName>
    <definedName name="PALPUA16">#REF!</definedName>
    <definedName name="PANBN">#REF!</definedName>
    <definedName name="PANBN03">#REF!</definedName>
    <definedName name="PANBN11">#REF!</definedName>
    <definedName name="PANBN17">#REF!</definedName>
    <definedName name="PANEL_DIST_24C">#REF!</definedName>
    <definedName name="PANEL_DIST_24C_10">#REF!</definedName>
    <definedName name="PANEL_DIST_24C_11">#REF!</definedName>
    <definedName name="PANEL_DIST_24C_6">#REF!</definedName>
    <definedName name="PANEL_DIST_24C_7">#REF!</definedName>
    <definedName name="PANEL_DIST_24C_8">#REF!</definedName>
    <definedName name="PANEL_DIST_24C_9">#REF!</definedName>
    <definedName name="PANEL_DIST_32C">#REF!</definedName>
    <definedName name="PANEL_DIST_32C_10">#REF!</definedName>
    <definedName name="PANEL_DIST_32C_11">#REF!</definedName>
    <definedName name="PANEL_DIST_32C_6">#REF!</definedName>
    <definedName name="PANEL_DIST_32C_7">#REF!</definedName>
    <definedName name="PANEL_DIST_32C_8">#REF!</definedName>
    <definedName name="PANEL_DIST_32C_9">#REF!</definedName>
    <definedName name="PANEL_DIST_4a8C">#REF!</definedName>
    <definedName name="PANEL_DIST_4a8C_10">#REF!</definedName>
    <definedName name="PANEL_DIST_4a8C_11">#REF!</definedName>
    <definedName name="PANEL_DIST_4a8C_6">#REF!</definedName>
    <definedName name="PANEL_DIST_4a8C_7">#REF!</definedName>
    <definedName name="PANEL_DIST_4a8C_8">#REF!</definedName>
    <definedName name="PANEL_DIST_4a8C_9">#REF!</definedName>
    <definedName name="Panel_Plastbau">'[30]LISTA DE PRECIO'!$C$9</definedName>
    <definedName name="PANEL12CIR">#REF!</definedName>
    <definedName name="PANEL16CIR">#REF!</definedName>
    <definedName name="PANEL24CIR">#REF!</definedName>
    <definedName name="PANEL2CIR">#REF!</definedName>
    <definedName name="PANEL4CIR">#REF!</definedName>
    <definedName name="PANEL6CIR">#REF!</definedName>
    <definedName name="PANEL8CIR">#REF!</definedName>
    <definedName name="PanelDist_6a12_Circ_125a">#REF!</definedName>
    <definedName name="PanelDist_6a12_Circ_125a_10">#REF!</definedName>
    <definedName name="PanelDist_6a12_Circ_125a_11">#REF!</definedName>
    <definedName name="PanelDist_6a12_Circ_125a_6">#REF!</definedName>
    <definedName name="PanelDist_6a12_Circ_125a_7">#REF!</definedName>
    <definedName name="PanelDist_6a12_Circ_125a_8">#REF!</definedName>
    <definedName name="PanelDist_6a12_Circ_125a_9">#REF!</definedName>
    <definedName name="Panete.Coloreado">#REF!</definedName>
    <definedName name="Panete.Marmolina">#REF!</definedName>
    <definedName name="Panete.Pared.Ext.Villas">#REF!</definedName>
    <definedName name="panete.Pared.Int.para.estucar">#REF!</definedName>
    <definedName name="Panete.Pared.Int.Villas">#REF!</definedName>
    <definedName name="Panete.patinillo">#REF!</definedName>
    <definedName name="Panete.rugoso">#REF!</definedName>
    <definedName name="panete.techo.horizontal">#REF!</definedName>
    <definedName name="Panete.techo.Inclinado">#REF!</definedName>
    <definedName name="Panete_de_Mezcla_en_Techos_Vigas_y_Dinteles">'[26]analisis MVSUR'!$G$214</definedName>
    <definedName name="Panete_Liso_Interior_Sobre_Bloques">'[26]Análisis grales'!$F$4671</definedName>
    <definedName name="Panete_Pulido">'[26]Análisis grales'!$F$1246</definedName>
    <definedName name="Panete_rateado_a_punta_de_llana">'[26]Análisis grales'!$F$1255</definedName>
    <definedName name="PANETES_AN">#REF!</definedName>
    <definedName name="PANGULAR12X18">#REF!</definedName>
    <definedName name="PANGULAR12X316">#REF!</definedName>
    <definedName name="PANGULAR15X14">#REF!</definedName>
    <definedName name="PANGULAR1X14">#REF!</definedName>
    <definedName name="PANGULAR1X18">#REF!</definedName>
    <definedName name="PANGULAR25X14">#REF!</definedName>
    <definedName name="PANGULAR2X14">#REF!</definedName>
    <definedName name="PANGULAR34X316">#REF!</definedName>
    <definedName name="PANGULAR3X14">#REF!</definedName>
    <definedName name="pañete.col.ml">#REF!</definedName>
    <definedName name="Pañete.Exterior.Antillano">[37]Análisis!#REF!</definedName>
    <definedName name="Pañete.Int.1erN">#REF!</definedName>
    <definedName name="Pañete.int.2doN">#REF!</definedName>
    <definedName name="Pañete.int.3erN">#REF!</definedName>
    <definedName name="Pañete.int.4toN">#REF!</definedName>
    <definedName name="Pañete.Interior.Antillano">[37]Análisis!#REF!</definedName>
    <definedName name="Pañete.Paredes">[49]Análisis!$N$906</definedName>
    <definedName name="Pañete.Techo.1erN">#REF!</definedName>
    <definedName name="Pañete.Techo.2doN">#REF!</definedName>
    <definedName name="Pañete.Techo.3erN">#REF!</definedName>
    <definedName name="Pañete.Techo.4toN">#REF!</definedName>
    <definedName name="Pañete.Techo.Horiz.Mezcla.Antillana">[37]Análisis!#REF!</definedName>
    <definedName name="Pañete.Techo.Horizontal">#REF!</definedName>
    <definedName name="Pañete_de_Columnas_Aisladas__MO">'[26]Análisis grales'!$F$307</definedName>
    <definedName name="Pañete_en_Techos_y_Vigas">'[26]analisis MVSUR'!$G$222</definedName>
    <definedName name="Pañete_Interior_a_plomo">'[26]Análisis grales'!$F$299</definedName>
    <definedName name="Pañete_liso_en_columnas_aisladas">'[26]Análisis grales'!$F$1233</definedName>
    <definedName name="Pañete_pulido_sin_color">'[26]Análisis grales'!$F$315</definedName>
    <definedName name="PARARRAYOS_9KV">#REF!</definedName>
    <definedName name="PARARRAYOS_9KV_10">#REF!</definedName>
    <definedName name="PARARRAYOS_9KV_11">#REF!</definedName>
    <definedName name="PARARRAYOS_9KV_6">#REF!</definedName>
    <definedName name="PARARRAYOS_9KV_7">#REF!</definedName>
    <definedName name="PARARRAYOS_9KV_8">#REF!</definedName>
    <definedName name="PARARRAYOS_9KV_9">#REF!</definedName>
    <definedName name="paroi" hidden="1">'[11]ANALISIS STO DGO'!#REF!</definedName>
    <definedName name="Parque.Infantil">#REF!</definedName>
    <definedName name="Parrillas_de_piso__niqueladas">[26]Insumos!$G$68</definedName>
    <definedName name="parte.electrica">#REF!</definedName>
    <definedName name="PASAJES">#REF!</definedName>
    <definedName name="PASC8">#REF!</definedName>
    <definedName name="Pavimentadora">[26]Insumos!$G$530</definedName>
    <definedName name="PBANERAHFBCA">#REF!</definedName>
    <definedName name="PBANERAHFCOL">#REF!</definedName>
    <definedName name="PBANERALIVBCA">#REF!</definedName>
    <definedName name="PBANERALIVCOL">#REF!</definedName>
    <definedName name="PBANERAPVCBCA">#REF!</definedName>
    <definedName name="PBANERAPVCCOL">#REF!</definedName>
    <definedName name="PBARRAC12">#REF!</definedName>
    <definedName name="PBARRAC34">#REF!</definedName>
    <definedName name="PBARRAC58">#REF!</definedName>
    <definedName name="PBARRAT10">#REF!</definedName>
    <definedName name="PBARRAT4">#REF!</definedName>
    <definedName name="PBARRAT6">#REF!</definedName>
    <definedName name="PBARRAT7">#REF!</definedName>
    <definedName name="PBIDETBCO">#REF!</definedName>
    <definedName name="PBIDETCOL">#REF!</definedName>
    <definedName name="PBITUPOL25MM5">#REF!</definedName>
    <definedName name="PBITUPOL3MM10">#REF!</definedName>
    <definedName name="PBITUPOL4MM510">#REF!</definedName>
    <definedName name="PBLINTEL6X8X8">#REF!</definedName>
    <definedName name="PBLINTEL8X8X8">#REF!</definedName>
    <definedName name="PBLOCALPER">#REF!</definedName>
    <definedName name="PBLOCK12">#REF!</definedName>
    <definedName name="PBLOCK4">#REF!</definedName>
    <definedName name="PBLOCK4BARRO">#REF!</definedName>
    <definedName name="PBLOCK5">#REF!</definedName>
    <definedName name="PBLOCK6">#REF!</definedName>
    <definedName name="PBLOCK6BARRO">#REF!</definedName>
    <definedName name="PBLOCK6DEC">#REF!</definedName>
    <definedName name="PBLOCK6TEX">#REF!</definedName>
    <definedName name="PBLOCK8">#REF!</definedName>
    <definedName name="PBLOCK8BARRO">#REF!</definedName>
    <definedName name="PBLOCK8DEC">#REF!</definedName>
    <definedName name="PBLOCK8TEX">#REF!</definedName>
    <definedName name="PBLOVIGA6">#REF!</definedName>
    <definedName name="PBLOVIGA8">#REF!</definedName>
    <definedName name="PBORPAVGPVT">#REF!</definedName>
    <definedName name="PBOTONTIMBRE">#REF!</definedName>
    <definedName name="PCABASBACANOR">#REF!</definedName>
    <definedName name="PCARRETILLA">#REF!</definedName>
    <definedName name="PCER01">#REF!</definedName>
    <definedName name="PCER02">#REF!</definedName>
    <definedName name="PCER03">#REF!</definedName>
    <definedName name="PCER04">#REF!</definedName>
    <definedName name="PCER05">#REF!</definedName>
    <definedName name="PCER06">#REF!</definedName>
    <definedName name="PCER07">#REF!</definedName>
    <definedName name="PCER08">#REF!</definedName>
    <definedName name="PCER09">#REF!</definedName>
    <definedName name="PCER10">#REF!</definedName>
    <definedName name="PCER11">#REF!</definedName>
    <definedName name="PCER12">#REF!</definedName>
    <definedName name="PCONVARTIE58">#REF!</definedName>
    <definedName name="PCOPAF212">#REF!</definedName>
    <definedName name="PCUBO10">#REF!</definedName>
    <definedName name="PCUBO8">#REF!</definedName>
    <definedName name="pd">#REF!</definedName>
    <definedName name="PDUCHA">#REF!</definedName>
    <definedName name="Pedestal.H.V.">#REF!</definedName>
    <definedName name="PEDRO" hidden="1">'[11]ANALISIS STO DGO'!#REF!</definedName>
    <definedName name="PEON">#REF!</definedName>
    <definedName name="Peon.dia">#REF!</definedName>
    <definedName name="Peon_1">#REF!</definedName>
    <definedName name="Peon_1_10">#REF!</definedName>
    <definedName name="Peon_1_11">#REF!</definedName>
    <definedName name="Peon_1_5">#REF!</definedName>
    <definedName name="Peon_1_6">#REF!</definedName>
    <definedName name="Peon_1_7">#REF!</definedName>
    <definedName name="Peon_1_8">#REF!</definedName>
    <definedName name="Peon_1_9">#REF!</definedName>
    <definedName name="Peon_6">#REF!</definedName>
    <definedName name="Peon_Colchas">[43]MO!$B$11</definedName>
    <definedName name="PEONCARP">[32]INS!#REF!</definedName>
    <definedName name="PEONCARP_6">#REF!</definedName>
    <definedName name="PEONCARP_8">#REF!</definedName>
    <definedName name="Peones_3">#N/A</definedName>
    <definedName name="pEOS" hidden="1">'[11]ANALISIS STO DGO'!#REF!</definedName>
    <definedName name="PERFIL_CUADRADO_34">[43]INSU!$B$91</definedName>
    <definedName name="Pergolado.9pies">[37]Análisis!#REF!</definedName>
    <definedName name="pergolado.area.piscina">[59]Análisis!$D$1633</definedName>
    <definedName name="Pergolado.Madera">[37]Análisis!#REF!</definedName>
    <definedName name="Pernos">#REF!</definedName>
    <definedName name="Pernos_3">"$#REF!.$B$68"</definedName>
    <definedName name="Pernos_6">#REF!</definedName>
    <definedName name="Pernos_8">#REF!</definedName>
    <definedName name="pero" hidden="1">'[11]ANALISIS STO DGO'!#REF!</definedName>
    <definedName name="perot" hidden="1">'[11]ANALISIS STO DGO'!#REF!</definedName>
    <definedName name="PESCOBAPLASTICA">#REF!</definedName>
    <definedName name="PESTILLO">#REF!</definedName>
    <definedName name="PFREGADERO1">#REF!</definedName>
    <definedName name="PFREGADERO2">#REF!</definedName>
    <definedName name="PGLOBO6">#REF!</definedName>
    <definedName name="PGRAMAR3030">#REF!</definedName>
    <definedName name="PGRAMAR4040">#REF!</definedName>
    <definedName name="PGRANITO30BCO">#REF!</definedName>
    <definedName name="PGRANITO30GRIS">#REF!</definedName>
    <definedName name="PGRANITO40BCO">#REF!</definedName>
    <definedName name="PGRANITO40GRIS">#REF!</definedName>
    <definedName name="PGRANITOPERROY40">#REF!</definedName>
    <definedName name="PGRAPA1">#REF!</definedName>
    <definedName name="PHCH23BCO">#REF!</definedName>
    <definedName name="PHCHGRAMAR">#REF!</definedName>
    <definedName name="PHCHMARAGLPR">#REF!</definedName>
    <definedName name="PHCHSUPERBCO">#REF!</definedName>
    <definedName name="PICO">#REF!</definedName>
    <definedName name="PICO_10">#REF!</definedName>
    <definedName name="PICO_11">#REF!</definedName>
    <definedName name="PICO_6">#REF!</definedName>
    <definedName name="PICO_7">#REF!</definedName>
    <definedName name="PICO_8">#REF!</definedName>
    <definedName name="PICO_9">#REF!</definedName>
    <definedName name="PIEDRA">#REF!</definedName>
    <definedName name="PIEDRA_10">#REF!</definedName>
    <definedName name="PIEDRA_11">#REF!</definedName>
    <definedName name="PIEDRA_6">#REF!</definedName>
    <definedName name="PIEDRA_7">#REF!</definedName>
    <definedName name="PIEDRA_8">#REF!</definedName>
    <definedName name="PIEDRA_9">#REF!</definedName>
    <definedName name="PIEDRA_GAVIONES">#REF!</definedName>
    <definedName name="PIEDRA_GAVIONES_10">#REF!</definedName>
    <definedName name="PIEDRA_GAVIONES_11">#REF!</definedName>
    <definedName name="PIEDRA_GAVIONES_6">#REF!</definedName>
    <definedName name="PIEDRA_GAVIONES_7">#REF!</definedName>
    <definedName name="PIEDRA_GAVIONES_8">#REF!</definedName>
    <definedName name="PIEDRA_GAVIONES_9">#REF!</definedName>
    <definedName name="Piedra_para_amolar_cuñas_compresor">[26]Insumos!$G$559</definedName>
    <definedName name="Piedra_para_Encache_y_o_Gaviones">[26]Insumos!$G$408</definedName>
    <definedName name="Piedra_Para_Pintura">[26]Insumos!$G$399</definedName>
    <definedName name="PIEDRAS">#REF!</definedName>
    <definedName name="PINO">[54]INS!$D$770</definedName>
    <definedName name="Pino.Americano">#REF!</definedName>
    <definedName name="pino.tratado">[80]Insumos!$C$35</definedName>
    <definedName name="pino1x10bruto">#REF!</definedName>
    <definedName name="pino1x12bruto">#REF!</definedName>
    <definedName name="PINO1X12BRUTOTRAT">#REF!</definedName>
    <definedName name="PINO2X12BRUTO">#REF!</definedName>
    <definedName name="PINO4X4BRUTO">#REF!</definedName>
    <definedName name="PINOBRUTO4x4x12">#REF!</definedName>
    <definedName name="PINOBRUTOTRAT4x4x12">#REF!</definedName>
    <definedName name="PINODOROBCOALA">#REF!</definedName>
    <definedName name="PINODOROBCOCORR">#REF!</definedName>
    <definedName name="PINODOROBCOST">#REF!</definedName>
    <definedName name="PINODOROCOLALA">#REF!</definedName>
    <definedName name="PINODOROFLUX">#REF!</definedName>
    <definedName name="PINTACRIEXT">#REF!</definedName>
    <definedName name="PINTACRIEXTAND">#REF!</definedName>
    <definedName name="PINTACRIINT">#REF!</definedName>
    <definedName name="PINTECO">#REF!</definedName>
    <definedName name="PINTEPOX">#REF!</definedName>
    <definedName name="PINTERRUPOR1">#REF!</definedName>
    <definedName name="PINTERRUPTOR2">#REF!</definedName>
    <definedName name="PINTERRUPTOR3">#REF!</definedName>
    <definedName name="PINTERRUPTOR3VIAS">#REF!</definedName>
    <definedName name="PINTERRUPTOR4VIAS">#REF!</definedName>
    <definedName name="PINTERRUPTORPILOTO">#REF!</definedName>
    <definedName name="PINTERRUPTORSEG100A2P">#REF!</definedName>
    <definedName name="PINTERRUPTORSEG30A2P">#REF!</definedName>
    <definedName name="PINTERRUPTORSEG60A2P">#REF!</definedName>
    <definedName name="PINTLACA">#REF!</definedName>
    <definedName name="PINTMAN">#REF!</definedName>
    <definedName name="PINTMANAND">#REF!</definedName>
    <definedName name="PINTURA">#REF!</definedName>
    <definedName name="Pintura.Aceite">#REF!</definedName>
    <definedName name="Pintura.aceite.pared">#REF!</definedName>
    <definedName name="Pintura.Acrilica.Bca.MA">#REF!</definedName>
    <definedName name="Pintura.Acrilica.Ma">#REF!</definedName>
    <definedName name="Pintura.Acrilica.preparada.MA">#REF!</definedName>
    <definedName name="Pintura.Eco.Pupolar">#REF!</definedName>
    <definedName name="Pintura.Epóxica">#REF!</definedName>
    <definedName name="Pintura.epoxica.piscina">[59]Análisis!$D$1562</definedName>
    <definedName name="Pintura.Epoxica.Popular.MA">#REF!</definedName>
    <definedName name="pintura.man.puertas">[57]Análisis!$D$1549</definedName>
    <definedName name="pintura.mant.puertas">[56]Análisis!$D$1164</definedName>
    <definedName name="Pintura.Pared.Exteriores">#REF!</definedName>
    <definedName name="Pintura.pared.Interior">#REF!</definedName>
    <definedName name="pintura.sobre.clavot">[57]Análisis!$D$1556</definedName>
    <definedName name="Pintura.techo">#REF!</definedName>
    <definedName name="PINTURA_ACR_COLOR_PREPARADO">#REF!</definedName>
    <definedName name="PINTURA_ACR_COLOR_PREPARADO_10">#REF!</definedName>
    <definedName name="PINTURA_ACR_COLOR_PREPARADO_11">#REF!</definedName>
    <definedName name="PINTURA_ACR_COLOR_PREPARADO_6">#REF!</definedName>
    <definedName name="PINTURA_ACR_COLOR_PREPARADO_7">#REF!</definedName>
    <definedName name="PINTURA_ACR_COLOR_PREPARADO_8">#REF!</definedName>
    <definedName name="PINTURA_ACR_COLOR_PREPARADO_9">#REF!</definedName>
    <definedName name="PINTURA_ACR_EXT">#REF!</definedName>
    <definedName name="PINTURA_ACR_EXT_10">#REF!</definedName>
    <definedName name="PINTURA_ACR_EXT_11">#REF!</definedName>
    <definedName name="PINTURA_ACR_EXT_6">#REF!</definedName>
    <definedName name="PINTURA_ACR_EXT_7">#REF!</definedName>
    <definedName name="PINTURA_ACR_EXT_8">#REF!</definedName>
    <definedName name="PINTURA_ACR_EXT_9">#REF!</definedName>
    <definedName name="PINTURA_ACR_INT">#REF!</definedName>
    <definedName name="PINTURA_ACR_INT_10">#REF!</definedName>
    <definedName name="PINTURA_ACR_INT_11">#REF!</definedName>
    <definedName name="PINTURA_ACR_INT_6">#REF!</definedName>
    <definedName name="PINTURA_ACR_INT_7">#REF!</definedName>
    <definedName name="PINTURA_ACR_INT_8">#REF!</definedName>
    <definedName name="PINTURA_ACR_INT_9">#REF!</definedName>
    <definedName name="Pintura_acrilica_blanco_00_Tropical">[26]Insumos!$G$505</definedName>
    <definedName name="Pintura_Amarilla_en_Bordillos">[26]Insumos!$G$586</definedName>
    <definedName name="Pintura_Baranda_de_Puentes">[26]Insumos!$G$595</definedName>
    <definedName name="PINTURA_BASE">#REF!</definedName>
    <definedName name="PINTURA_BASE_10">#REF!</definedName>
    <definedName name="PINTURA_BASE_11">#REF!</definedName>
    <definedName name="PINTURA_BASE_6">#REF!</definedName>
    <definedName name="PINTURA_BASE_7">#REF!</definedName>
    <definedName name="PINTURA_BASE_8">#REF!</definedName>
    <definedName name="PINTURA_BASE_9">#REF!</definedName>
    <definedName name="Pintura_de_aceite__aplicacion">'[26]analisis MVSUR'!$G$283</definedName>
    <definedName name="Pintura_de_Mantenimiento">[26]Insumos!$G$352</definedName>
    <definedName name="Pintura_Economica_suministro">[26]Insumos!$G$151</definedName>
    <definedName name="Pintura_Epoxica">[26]Insumos!$G$354</definedName>
    <definedName name="Pintura_Epóxica_Popular_3">#N/A</definedName>
    <definedName name="PINTURA_MANTENIMIENTO">#REF!</definedName>
    <definedName name="PINTURA_MANTENIMIENTO_10">#REF!</definedName>
    <definedName name="PINTURA_MANTENIMIENTO_11">#REF!</definedName>
    <definedName name="PINTURA_MANTENIMIENTO_6">#REF!</definedName>
    <definedName name="PINTURA_MANTENIMIENTO_7">#REF!</definedName>
    <definedName name="PINTURA_MANTENIMIENTO_8">#REF!</definedName>
    <definedName name="PINTURA_MANTENIMIENTO_9">#REF!</definedName>
    <definedName name="PINTURA_OXIDO_ROJO">#REF!</definedName>
    <definedName name="PINTURA_OXIDO_ROJO_10">#REF!</definedName>
    <definedName name="PINTURA_OXIDO_ROJO_11">#REF!</definedName>
    <definedName name="PINTURA_OXIDO_ROJO_6">#REF!</definedName>
    <definedName name="PINTURA_OXIDO_ROJO_7">#REF!</definedName>
    <definedName name="PINTURA_OXIDO_ROJO_8">#REF!</definedName>
    <definedName name="PINTURA_OXIDO_ROJO_9">#REF!</definedName>
    <definedName name="PINTURAS">#REF!</definedName>
    <definedName name="Pinzas_soldador_portaelectrodo_500_amper">[26]Insumos!$G$544</definedName>
    <definedName name="Piscina">#REF!</definedName>
    <definedName name="Piscina.Crhist">[37]Análisis!#REF!</definedName>
    <definedName name="Piscina.Losa.Fondo">[37]Análisis!#REF!</definedName>
    <definedName name="Piscina.Muro">[37]Análisis!#REF!</definedName>
    <definedName name="PiscinaKurt">[37]Análisis!#REF!</definedName>
    <definedName name="Pisntura.Piscina">[37]Análisis!#REF!</definedName>
    <definedName name="Piso.Baldosin30x60">[37]Análisis!#REF!</definedName>
    <definedName name="Piso.Ceram">#REF!</definedName>
    <definedName name="Piso.Ceram.Blanca.20x20">#REF!</definedName>
    <definedName name="Piso.Ceram.Boston">[81]Análisis!#REF!</definedName>
    <definedName name="Piso.Ceram.Etrusco.30x30">#REF!</definedName>
    <definedName name="Piso.Ceram.Gres.Piso.Mezc.Antillana">[37]Análisis!#REF!</definedName>
    <definedName name="Piso.Ceram.Imperial.Gris">#REF!</definedName>
    <definedName name="Piso.Ceram.Ines.Gris">#REF!</definedName>
    <definedName name="Piso.Ceram.Nevada.33x33">#REF!</definedName>
    <definedName name="Piso.Ceram.Serv.">[34]Análisis!$D$580</definedName>
    <definedName name="Piso.Ceram.Ultra.Bco.">#REF!</definedName>
    <definedName name="Piso.Cerámica">[37]Análisis!#REF!</definedName>
    <definedName name="Piso.Ceramica.A">[34]Análisis!$D$522</definedName>
    <definedName name="piso.ceramica.antideslizante">#REF!</definedName>
    <definedName name="Piso.Ceramica.B">[34]Análisis!$D$541</definedName>
    <definedName name="Piso.Ceramica.C">[34]Análisis!$D$560</definedName>
    <definedName name="Piso.Cerámica.Importada">#REF!</definedName>
    <definedName name="Piso.Cerámica.Mezc.Antillana">[37]Análisis!#REF!</definedName>
    <definedName name="piso.de.marmol">#REF!</definedName>
    <definedName name="Piso.Granimarmol">#REF!</definedName>
    <definedName name="Piso.Granito.Blanco">#REF!</definedName>
    <definedName name="piso.granito.ext.crema">[34]Análisis!$D$415</definedName>
    <definedName name="piso.granito.ext.rosado">[34]Análisis!$D$427</definedName>
    <definedName name="piso.granito.ext.rozado">[34]Análisis!$D$427</definedName>
    <definedName name="Piso.granito.fondo.blanco">[34]Análisis!$D$449</definedName>
    <definedName name="Piso.granito.fondo.gris">[34]Análisis!$D$460</definedName>
    <definedName name="piso.granito.p.exterior.rojo">[34]Análisis!$D$438</definedName>
    <definedName name="piso.granito.p.exterior.rosado">[34]Análisis!$D$438</definedName>
    <definedName name="Piso.Horm.10cm.Sin.Malla">#REF!</definedName>
    <definedName name="Piso.Horm.Estampado">#REF!</definedName>
    <definedName name="Piso.loseta.cemento.25x25">#REF!</definedName>
    <definedName name="Piso.Madera.Teka">#REF!</definedName>
    <definedName name="Piso.marmol.A.20x40">#REF!</definedName>
    <definedName name="Piso.marmol.A.40x40">#REF!</definedName>
    <definedName name="Piso.Marmol.B.40x40">#REF!</definedName>
    <definedName name="piso.marmol.crema">#REF!</definedName>
    <definedName name="Piso.Mármol.crema">[37]Análisis!#REF!</definedName>
    <definedName name="Piso.marmol.Tipo.B">#REF!</definedName>
    <definedName name="piso.mosaico.25x25">[57]Análisis!$D$1256</definedName>
    <definedName name="piso.porcelanato.40x40">[34]Análisis!$D$491</definedName>
    <definedName name="Piso.Quary.Tile">#REF!</definedName>
    <definedName name="Piso.Vibrazo.Blanco30x30">#REF!</definedName>
    <definedName name="Piso_de_H.A._con_malla_Pulido">'[26]Análisis grales'!$F$3040</definedName>
    <definedName name="Piso_de_Hormigon_Pulido">'[26]Análisis grales'!$F$1328</definedName>
    <definedName name="PISO_GRANITO_FONDO_BCO">[43]INSU!$B$103</definedName>
    <definedName name="PISO01">#REF!</definedName>
    <definedName name="PISO09">#REF!</definedName>
    <definedName name="PISOADO50080G">#REF!</definedName>
    <definedName name="PISOADO50080R">#REF!</definedName>
    <definedName name="PISOADO511G">#REF!</definedName>
    <definedName name="PISOADO511R">#REF!</definedName>
    <definedName name="PISOADO604G">#REF!</definedName>
    <definedName name="PISOADO604R">#REF!</definedName>
    <definedName name="PISOGRA1233030BCO">#REF!</definedName>
    <definedName name="PISOGRA1233030GRIS">#REF!</definedName>
    <definedName name="PISOGRA1234040BCO">#REF!</definedName>
    <definedName name="PISOGRAPROY4040">#REF!</definedName>
    <definedName name="PISOHFV10">#REF!</definedName>
    <definedName name="PISOLADEXAPEQ">#REF!</definedName>
    <definedName name="PISOLADFERIAPEQ">#REF!</definedName>
    <definedName name="PISOMOSROJ2525">#REF!</definedName>
    <definedName name="PISOPUL10">#REF!</definedName>
    <definedName name="PISOS">#REF!</definedName>
    <definedName name="PISOS_AN">#REF!</definedName>
    <definedName name="PITACRILLICA">[12]insumo!#REF!</definedName>
    <definedName name="PITECONOMICA">[12]insumo!#REF!</definedName>
    <definedName name="pitesmalte">[12]insumo!#REF!</definedName>
    <definedName name="PITMANTENIMIENTO">[12]insumo!#REF!</definedName>
    <definedName name="pitoxidoverde">[12]insumo!#REF!</definedName>
    <definedName name="PITSATINADA">[12]insumo!#REF!</definedName>
    <definedName name="pitsemiglos">[12]insumo!#REF!</definedName>
    <definedName name="PLADRILLO2X2X8">#REF!</definedName>
    <definedName name="PLADRILLO2X4X8">#REF!</definedName>
    <definedName name="plafon.pvc.hache">#REF!</definedName>
    <definedName name="plafon.pvc.varece">#REF!</definedName>
    <definedName name="Plafón_de_PVC">[26]Insumos!$G$159</definedName>
    <definedName name="plafond.antihumeda">#REF!</definedName>
    <definedName name="Plafond.PVC">#REF!</definedName>
    <definedName name="plafond.sheetrock">'[60]Plafond Sheetrock'!$E$54</definedName>
    <definedName name="Plafond_PVC_2x4_a_todo_costo">'[26]Análisis grales'!$F$4339</definedName>
    <definedName name="PLAJ4040GRI">#REF!</definedName>
    <definedName name="PLAMPARAFLUORES24">#REF!</definedName>
    <definedName name="PLAMPARAFLUORESSUP2TDIFTRANS">#REF!</definedName>
    <definedName name="Plancha_de_acero_12.5mm_x1.22mm_x_2.40m">[26]Insumos!$G$84</definedName>
    <definedName name="Plancha_de_acero_8.0mm_x1.22mm_x2.40m">[26]Insumos!$G$83</definedName>
    <definedName name="Plancha_de_Plywood_4_x8_x3_4_3">#N/A</definedName>
    <definedName name="Planchuelas_3_16_x3_x16">[26]Insumos!$G$412</definedName>
    <definedName name="planta.electrica500w">[34]Resumen!$D$25</definedName>
    <definedName name="Planta.Tratamiento">#REF!</definedName>
    <definedName name="PLANTA_ELECTRICA">#REF!</definedName>
    <definedName name="PLANTA_ELECTRICA_10">#REF!</definedName>
    <definedName name="PLANTA_ELECTRICA_11">#REF!</definedName>
    <definedName name="PLANTA_ELECTRICA_6">#REF!</definedName>
    <definedName name="PLANTA_ELECTRICA_7">#REF!</definedName>
    <definedName name="PLANTA_ELECTRICA_8">#REF!</definedName>
    <definedName name="PLANTA_ELECTRICA_9">#REF!</definedName>
    <definedName name="Planta_Eléctrica_para_tesado_3">#N/A</definedName>
    <definedName name="PLANTASELECT">#REF!</definedName>
    <definedName name="PLASFONES">#REF!</definedName>
    <definedName name="PLASTICO">[43]INSU!$B$90</definedName>
    <definedName name="Platea.Fundación.Villa">#REF!</definedName>
    <definedName name="platea.piscina">[59]Análisis!$D$200</definedName>
    <definedName name="PLATEA_25">'[26]CUANTIA ELEM. EST.'!$J$67</definedName>
    <definedName name="Platea_de_20_cm__1_2¨_a_0.16_AD__DC">'[26]Análisis grales'!$F$5137</definedName>
    <definedName name="Platea_de_25_cm__1_2¨_a_0.12_CS_AD___1_2__a_0.25_CI_AD">'[26]Análisis grales'!$F$4858</definedName>
    <definedName name="Platea_de_40_cm__1_2¨_a_0.16_AD__DC">'[26]Análisis grales'!$F$4844</definedName>
    <definedName name="Platea_de_45_cm__AS_1_2¨_a_0.25_AD_AI_1_2_a_20_AD">'[26]Proteccion de Tuberias'!$F$7</definedName>
    <definedName name="Plato.Acrilico">#REF!</definedName>
    <definedName name="PLAVADERO1">#REF!</definedName>
    <definedName name="PLAVADERO2">#REF!</definedName>
    <definedName name="PLAVBCO">#REF!</definedName>
    <definedName name="PLAVBCOPEQ">#REF!</definedName>
    <definedName name="PLAVCOL">#REF!</definedName>
    <definedName name="PLAVOVABCO">#REF!</definedName>
    <definedName name="PLAVOVACOL">#REF!</definedName>
    <definedName name="PLAVPEDCOL">#REF!</definedName>
    <definedName name="PLIGADORA2">[32]INS!$D$563</definedName>
    <definedName name="PLIGADORA2_6">#REF!</definedName>
    <definedName name="PLLAVECHORRO12">#REF!</definedName>
    <definedName name="PLLAVECHORRO34">#REF!</definedName>
    <definedName name="PLLAVEPASOBOLA1">#REF!</definedName>
    <definedName name="PLLAVEPASOBOLA112">#REF!</definedName>
    <definedName name="PLLAVEPASOBOLA12">#REF!</definedName>
    <definedName name="PLLAVEPASOBOLA2">#REF!</definedName>
    <definedName name="PLLAVEPASOBOLA212">#REF!</definedName>
    <definedName name="PLLAVEPASOBOLA3">#REF!</definedName>
    <definedName name="PLLAVEPASOBOLA34">#REF!</definedName>
    <definedName name="PLOMERIA.GENERAL">#REF!</definedName>
    <definedName name="PLOMERO">[32]INS!#REF!</definedName>
    <definedName name="PLOMERO_6">#REF!</definedName>
    <definedName name="PLOMERO_8">#REF!</definedName>
    <definedName name="PLOMERO_SOLDADOR">#REF!</definedName>
    <definedName name="PLOMERO_SOLDADOR_10">#REF!</definedName>
    <definedName name="PLOMERO_SOLDADOR_11">#REF!</definedName>
    <definedName name="PLOMERO_SOLDADOR_6">#REF!</definedName>
    <definedName name="PLOMERO_SOLDADOR_7">#REF!</definedName>
    <definedName name="PLOMERO_SOLDADOR_8">#REF!</definedName>
    <definedName name="PLOMERO_SOLDADOR_9">#REF!</definedName>
    <definedName name="PLOMEROAYUDANTE">[32]INS!#REF!</definedName>
    <definedName name="PLOMEROAYUDANTE_6">#REF!</definedName>
    <definedName name="PLOMEROAYUDANTE_8">#REF!</definedName>
    <definedName name="PLOMEROOFICIAL">[32]INS!#REF!</definedName>
    <definedName name="PLOMEROOFICIAL_6">#REF!</definedName>
    <definedName name="PLOMEROOFICIAL_8">#REF!</definedName>
    <definedName name="PLOSABARROEXAGDE">#REF!</definedName>
    <definedName name="PLOSABARROEXAGONALPEQUEÑA">#REF!</definedName>
    <definedName name="PLOSABARROFERIAGDE">#REF!</definedName>
    <definedName name="PLOSABARROFERIAPEQ">#REF!</definedName>
    <definedName name="Ply_wood_4_x8_x3_4__2_caras">[26]Insumos!$G$343</definedName>
    <definedName name="Ply_wood_4x8x3_4_1_cara_">[26]Insumos!$G$341</definedName>
    <definedName name="PLYWOOD">[12]insumo!#REF!</definedName>
    <definedName name="PLYWOOD_34_2CARAS">#REF!</definedName>
    <definedName name="PLYWOOD_34_2CARAS_10">#REF!</definedName>
    <definedName name="PLYWOOD_34_2CARAS_11">#REF!</definedName>
    <definedName name="PLYWOOD_34_2CARAS_5">#REF!</definedName>
    <definedName name="PLYWOOD_34_2CARAS_6">#REF!</definedName>
    <definedName name="PLYWOOD_34_2CARAS_7">#REF!</definedName>
    <definedName name="PLYWOOD_34_2CARAS_8">#REF!</definedName>
    <definedName name="PLYWOOD_34_2CARAS_9">#REF!</definedName>
    <definedName name="Plywood3.4">#REF!</definedName>
    <definedName name="pmadera2162">[48]precios!#REF!</definedName>
    <definedName name="pmadera2162_8">#REF!</definedName>
    <definedName name="PMALLA38">#REF!</definedName>
    <definedName name="PMALLACAL9HG6">#REF!</definedName>
    <definedName name="PMALLACAL9HG7">#REF!</definedName>
    <definedName name="PMES23BCO">#REF!</definedName>
    <definedName name="PMESSUPBCO">#REF!</definedName>
    <definedName name="PMOSAICO25X25ROJO">#REF!</definedName>
    <definedName name="po">[82]PRESUPUESTO!$O$9:$O$236</definedName>
    <definedName name="Poblado.Columnas">[37]Análisis!#REF!</definedName>
    <definedName name="Poblado.Comercial">#REF!</definedName>
    <definedName name="Poblado.Zap.Columna">[37]Análisis!#REF!</definedName>
    <definedName name="poiu" hidden="1">'[11]ANALISIS STO DGO'!#REF!</definedName>
    <definedName name="Porcelanato30x60">[34]Análisis!$D$512</definedName>
    <definedName name="porcentaje_3">"$#REF!.$J$12"</definedName>
    <definedName name="port" hidden="1">'[11]ANALISIS STO DGO'!#REF!</definedName>
    <definedName name="Porta_Rolo_para_pintura">[26]Insumos!$G$156</definedName>
    <definedName name="PORTACANDADO">#REF!</definedName>
    <definedName name="Portamira">'[26]Análisis grales'!$F$670</definedName>
    <definedName name="Poste_3x3x5_para_alambrada_verja">[26]Insumos!$G$462</definedName>
    <definedName name="Poste_barra_de_defensa">[26]Insumos!$G$162</definedName>
    <definedName name="POSTE_HA_25_CUAD">#REF!</definedName>
    <definedName name="POSTE_HA_25_CUAD_10">#REF!</definedName>
    <definedName name="POSTE_HA_25_CUAD_11">#REF!</definedName>
    <definedName name="POSTE_HA_25_CUAD_6">#REF!</definedName>
    <definedName name="POSTE_HA_25_CUAD_7">#REF!</definedName>
    <definedName name="POSTE_HA_25_CUAD_8">#REF!</definedName>
    <definedName name="POSTE_HA_25_CUAD_9">#REF!</definedName>
    <definedName name="POSTE_HA_30_CUAD">#REF!</definedName>
    <definedName name="POSTE_HA_30_CUAD_10">#REF!</definedName>
    <definedName name="POSTE_HA_30_CUAD_11">#REF!</definedName>
    <definedName name="POSTE_HA_30_CUAD_6">#REF!</definedName>
    <definedName name="POSTE_HA_30_CUAD_7">#REF!</definedName>
    <definedName name="POSTE_HA_30_CUAD_8">#REF!</definedName>
    <definedName name="POSTE_HA_30_CUAD_9">#REF!</definedName>
    <definedName name="POSTE_HA_35_CUAD">#REF!</definedName>
    <definedName name="POSTE_HA_35_CUAD_10">#REF!</definedName>
    <definedName name="POSTE_HA_35_CUAD_11">#REF!</definedName>
    <definedName name="POSTE_HA_35_CUAD_6">#REF!</definedName>
    <definedName name="POSTE_HA_35_CUAD_7">#REF!</definedName>
    <definedName name="POSTE_HA_35_CUAD_8">#REF!</definedName>
    <definedName name="POSTE_HA_35_CUAD_9">#REF!</definedName>
    <definedName name="POSTE_HA_40_CUAD">#REF!</definedName>
    <definedName name="POSTE_HA_40_CUAD_10">#REF!</definedName>
    <definedName name="POSTE_HA_40_CUAD_11">#REF!</definedName>
    <definedName name="POSTE_HA_40_CUAD_6">#REF!</definedName>
    <definedName name="POSTE_HA_40_CUAD_7">#REF!</definedName>
    <definedName name="POSTE_HA_40_CUAD_8">#REF!</definedName>
    <definedName name="POSTE_HA_40_CUAD_9">#REF!</definedName>
    <definedName name="POZO10">#REF!</definedName>
    <definedName name="POZO8">#REF!</definedName>
    <definedName name="POZOS">#REF!</definedName>
    <definedName name="PPAL1123CDOB">#REF!</definedName>
    <definedName name="PPAL1123CSENC">#REF!</definedName>
    <definedName name="PPALACUADRADA">#REF!</definedName>
    <definedName name="PPALAREDONDA">#REF!</definedName>
    <definedName name="PPANEL12A24">#REF!</definedName>
    <definedName name="PPANEL2A4">#REF!</definedName>
    <definedName name="PPANEL4A8">#REF!</definedName>
    <definedName name="PPANEL6A12">#REF!</definedName>
    <definedName name="PPANEL8A16">#REF!</definedName>
    <definedName name="PPANRLCON100">#REF!</definedName>
    <definedName name="PPANRLCON60">#REF!</definedName>
    <definedName name="PPARAGOMA">#REF!</definedName>
    <definedName name="PPD">'[83]med.mov.de tierras'!$D$6</definedName>
    <definedName name="PPERFIL112X112">#REF!</definedName>
    <definedName name="PPERFIL1X1">#REF!</definedName>
    <definedName name="PPERFIL1X2">#REF!</definedName>
    <definedName name="PPERFIL2X2">#REF!</definedName>
    <definedName name="PPERFIL2X3">#REF!</definedName>
    <definedName name="PPERFIL2X4">#REF!</definedName>
    <definedName name="PPERFIL3X3">#REF!</definedName>
    <definedName name="PPERFIL4X4">#REF!</definedName>
    <definedName name="PPERFILHG112X112">#REF!</definedName>
    <definedName name="PPERFILHG2X2">#REF!</definedName>
    <definedName name="PPERFILHG2X3">#REF!</definedName>
    <definedName name="PPERFILHG34X34">#REF!</definedName>
    <definedName name="PPIEPAVDGVE25">#REF!</definedName>
    <definedName name="PPIEPAVG15">#REF!</definedName>
    <definedName name="PPIEPAVG3">#REF!</definedName>
    <definedName name="PPINTACRIBCO">#REF!</definedName>
    <definedName name="PPINTACRIEXT">#REF!</definedName>
    <definedName name="PPINTEPOX">#REF!</definedName>
    <definedName name="PPINTMAN">#REF!</definedName>
    <definedName name="PPLA112X14">#REF!</definedName>
    <definedName name="PPLA12X18">#REF!</definedName>
    <definedName name="PPLA12X316">#REF!</definedName>
    <definedName name="PPLA2X14">#REF!</definedName>
    <definedName name="PPLA34X14">#REF!</definedName>
    <definedName name="PPLA34X316">#REF!</definedName>
    <definedName name="PPLA3X14">#REF!</definedName>
    <definedName name="PPLA4X14">#REF!</definedName>
    <definedName name="PPUERTAENR">#REF!</definedName>
    <definedName name="PRASTRILLO">#REF!</definedName>
    <definedName name="PREC._UNITARIO">#N/A</definedName>
    <definedName name="PREC._UNITARIO_6">NA()</definedName>
    <definedName name="precios">[84]Precios!$A$4:$F$1576</definedName>
    <definedName name="PREJASLIV">#REF!</definedName>
    <definedName name="PREJASREF">#REF!</definedName>
    <definedName name="premodificado">#REF!</definedName>
    <definedName name="PRESUPUESTO">#N/A</definedName>
    <definedName name="PRESUPUESTO_6">NA()</definedName>
    <definedName name="PRIMA_3">"$#REF!.$M$38"</definedName>
    <definedName name="Primer.Biocida.Popular">#REF!</definedName>
    <definedName name="PRINT_AREA_MI">#REF!</definedName>
    <definedName name="PRINT_TITLES_MI">#REF!</definedName>
    <definedName name="PROMEDIO">#REF!</definedName>
    <definedName name="Protección_Taludes_con_Grama">'[26]Análisis grales'!$F$1868</definedName>
    <definedName name="prticos_3">#N/A</definedName>
    <definedName name="PSILICOOLCRI">#REF!</definedName>
    <definedName name="PSOLDADURA">#REF!</definedName>
    <definedName name="PTABLETAGRIS">#REF!</definedName>
    <definedName name="PTABLETAROJA">#REF!</definedName>
    <definedName name="PTAFRANCAOBA">#REF!</definedName>
    <definedName name="PTAFRANCAOBAM2">#REF!</definedName>
    <definedName name="PTAPAC24INTPVC">#REF!</definedName>
    <definedName name="PTAPAC24MET">#REF!</definedName>
    <definedName name="PTAPAC24TCMET">#REF!</definedName>
    <definedName name="PTAPAC24TCPVC">#REF!</definedName>
    <definedName name="PTAPANCORCAOBA">#REF!</definedName>
    <definedName name="PTAPANCORCAOBAM2">#REF!</definedName>
    <definedName name="PTAPANCORPINO">#REF!</definedName>
    <definedName name="PTAPANCORPINOM2">#REF!</definedName>
    <definedName name="PTAPANESPCAOBA">#REF!</definedName>
    <definedName name="PTAPANESPCAOBAM2">#REF!</definedName>
    <definedName name="PTAPANVAIVENCAOBA">#REF!</definedName>
    <definedName name="PTAPANVAIVENCAOBAM2">#REF!</definedName>
    <definedName name="PTAPLY">#REF!</definedName>
    <definedName name="PTAPLYM2">#REF!</definedName>
    <definedName name="PTC110PISO">#REF!</definedName>
    <definedName name="PTEJA16">#REF!</definedName>
    <definedName name="PTEJA16ESP">#REF!</definedName>
    <definedName name="PTEJA18">#REF!</definedName>
    <definedName name="PTEJA18ESP">#REF!</definedName>
    <definedName name="PTEJATIPOS">#REF!</definedName>
    <definedName name="PTERM114">#REF!</definedName>
    <definedName name="PTIMBRECORRIENTE">#REF!</definedName>
    <definedName name="PTINA">#REF!</definedName>
    <definedName name="PTOREXAASB">#REF!</definedName>
    <definedName name="PTPACISAL2424">#REF!</definedName>
    <definedName name="PTPACISTOLA3030">#REF!</definedName>
    <definedName name="PTUBOHG112X15">#REF!</definedName>
    <definedName name="PTUBOHG114X20">#REF!</definedName>
    <definedName name="PU_3">"$#REF!.$E$1:$E$65534"</definedName>
    <definedName name="pu1_2">"$#REF!.$E$1:$E$65534"</definedName>
    <definedName name="pu1_3">"$#REF!.$E$1:$E$65534"</definedName>
    <definedName name="PU6_2">"$#REF!.$E$1:$E$65534"</definedName>
    <definedName name="PU6_3">"$#REF!.$E$1:$E$65534"</definedName>
    <definedName name="pubaranda_3">#N/A</definedName>
    <definedName name="Puerta.Apanelada.Pino">[37]Análisis!#REF!</definedName>
    <definedName name="Puerta.Caoba.Vidrio">[37]Análisis!#REF!</definedName>
    <definedName name="Puerta.Closet">[37]Análisis!#REF!</definedName>
    <definedName name="Puerta.closet.caoba">#REF!</definedName>
    <definedName name="puerta.enrollable.p.moteles">[34]Insumos!$E$42</definedName>
    <definedName name="Puerta.entrada.caoba">#REF!</definedName>
    <definedName name="Puerta.interior.caoba">#REF!</definedName>
    <definedName name="Puerta.Pino.Vidrio">[37]Análisis!#REF!</definedName>
    <definedName name="Puerta.Plywood">[37]Análisis!#REF!</definedName>
    <definedName name="PUERTA_PANEL_PINO">#REF!</definedName>
    <definedName name="PUERTA_PANEL_PINO_10">#REF!</definedName>
    <definedName name="PUERTA_PANEL_PINO_11">#REF!</definedName>
    <definedName name="PUERTA_PANEL_PINO_6">#REF!</definedName>
    <definedName name="PUERTA_PANEL_PINO_7">#REF!</definedName>
    <definedName name="PUERTA_PANEL_PINO_8">#REF!</definedName>
    <definedName name="PUERTA_PANEL_PINO_9">#REF!</definedName>
    <definedName name="PUERTA_PLYWOOD">#REF!</definedName>
    <definedName name="PUERTA_PLYWOOD_10">#REF!</definedName>
    <definedName name="PUERTA_PLYWOOD_11">#REF!</definedName>
    <definedName name="PUERTA_PLYWOOD_6">#REF!</definedName>
    <definedName name="PUERTA_PLYWOOD_7">#REF!</definedName>
    <definedName name="PUERTA_PLYWOOD_8">#REF!</definedName>
    <definedName name="PUERTA_PLYWOOD_9">#REF!</definedName>
    <definedName name="PUERTACA">#REF!</definedName>
    <definedName name="PUERTACAESP">#REF!</definedName>
    <definedName name="PUERTACAFRAN">#REF!</definedName>
    <definedName name="PUERTAPI">#REF!</definedName>
    <definedName name="PUERTAPI802102PAN">#REF!</definedName>
    <definedName name="PUERTAPI8021046PAN">#REF!</definedName>
    <definedName name="PUERTAPLE86210CRIS">#REF!</definedName>
    <definedName name="PUERTAPLY">#REF!</definedName>
    <definedName name="PuertaPVC.1.50">#REF!</definedName>
    <definedName name="PuertaPVC.180">#REF!</definedName>
    <definedName name="PUERTAS">#REF!</definedName>
    <definedName name="Puertas.comerciales">#REF!</definedName>
    <definedName name="Puertas.Corredizas">#REF!</definedName>
    <definedName name="Puertas_Corrediza_en_Tola__Hierro_Galvanizado_y_Malla_Ciclónica">[26]Insumos!$G$87</definedName>
    <definedName name="Puertas_everdoor">[26]Insumos!$G$678</definedName>
    <definedName name="puerto" hidden="1">'[11]ANALISIS STO DGO'!#REF!</definedName>
    <definedName name="Pulido.Mrmol">#REF!</definedName>
    <definedName name="PULIDO_Y_BRILLADO_ESCALON">#REF!</definedName>
    <definedName name="PULIDO_Y_BRILLADO_ESCALON_10">#REF!</definedName>
    <definedName name="PULIDO_Y_BRILLADO_ESCALON_11">#REF!</definedName>
    <definedName name="PULIDO_Y_BRILLADO_ESCALON_6">#REF!</definedName>
    <definedName name="PULIDO_Y_BRILLADO_ESCALON_7">#REF!</definedName>
    <definedName name="PULIDO_Y_BRILLADO_ESCALON_8">#REF!</definedName>
    <definedName name="PULIDO_Y_BRILLADO_ESCALON_9">#REF!</definedName>
    <definedName name="PULIDOyBRILLADO_TC">#REF!</definedName>
    <definedName name="PULIDOyBRILLADO_TC_10">#REF!</definedName>
    <definedName name="PULIDOyBRILLADO_TC_11">#REF!</definedName>
    <definedName name="PULIDOyBRILLADO_TC_6">#REF!</definedName>
    <definedName name="PULIDOyBRILLADO_TC_7">#REF!</definedName>
    <definedName name="PULIDOyBRILLADO_TC_8">#REF!</definedName>
    <definedName name="PULIDOyBRILLADO_TC_9">#REF!</definedName>
    <definedName name="PUZAPATAMURORAMPA">'[29]Análisis de Precios'!$F$201</definedName>
    <definedName name="PVALVCIST1">#REF!</definedName>
    <definedName name="PVALVCIST12">#REF!</definedName>
    <definedName name="PVALVCIST34">#REF!</definedName>
    <definedName name="PVALVSEG34">#REF!</definedName>
    <definedName name="PVARTIE586">#REF!</definedName>
    <definedName name="PVENTAABCO">#REF!</definedName>
    <definedName name="PVENTAABRONCE">#REF!</definedName>
    <definedName name="PVENTAAVIDRIOB">#REF!</definedName>
    <definedName name="PVENTBBVIDRIO">#REF!</definedName>
    <definedName name="PVENTBBVIDRIOB">#REF!</definedName>
    <definedName name="PVENTBCO">#REF!</definedName>
    <definedName name="PVENTSALAAMALUNATVC">#REF!</definedName>
    <definedName name="PVIB3030CRE">#REF!</definedName>
    <definedName name="PVIB3030GRI">#REF!</definedName>
    <definedName name="PVIB3030VER">#REF!</definedName>
    <definedName name="PWINCHE2000K">[32]INS!$D$568</definedName>
    <definedName name="PWINCHE2000K_6">#REF!</definedName>
    <definedName name="PZ">#REF!</definedName>
    <definedName name="PZGRANITO30BCO">#REF!</definedName>
    <definedName name="PZGRANITO30GRIS">#REF!</definedName>
    <definedName name="PZGRANITO40BCO">#REF!</definedName>
    <definedName name="PZGRANITOPERROY40">#REF!</definedName>
    <definedName name="PZMOSAICO25ROJ">#REF!</definedName>
    <definedName name="PZOCALOBARRO10X3">#REF!</definedName>
    <definedName name="PZOCESC23BCO">#REF!</definedName>
    <definedName name="Q">#REF!</definedName>
    <definedName name="Q_10">#REF!</definedName>
    <definedName name="Q_11">#REF!</definedName>
    <definedName name="Q_5">#REF!</definedName>
    <definedName name="Q_6">#REF!</definedName>
    <definedName name="Q_7">#REF!</definedName>
    <definedName name="Q_8">#REF!</definedName>
    <definedName name="Q_9">#REF!</definedName>
    <definedName name="QQ">[85]INS!#REF!</definedName>
    <definedName name="QQQ">[25]M.O.!#REF!</definedName>
    <definedName name="QQQQ">#REF!</definedName>
    <definedName name="QQQQQ">#REF!</definedName>
    <definedName name="QUER" hidden="1">'[11]ANALISIS STO DGO'!#REF!</definedName>
    <definedName name="quicio.de.marmol">#REF!</definedName>
    <definedName name="Quicio.loceta.cemento">#REF!</definedName>
    <definedName name="quicio.Marmol">#REF!</definedName>
    <definedName name="quicio.y.entrepuerta">#REF!</definedName>
    <definedName name="QUICIOGRA30BCO">#REF!</definedName>
    <definedName name="QUICIOGRA40BCO">#REF!</definedName>
    <definedName name="QUICIOGRABOTI40COL">[71]Ana!#REF!</definedName>
    <definedName name="QUICIOLAD">#REF!</definedName>
    <definedName name="QUICIOMOS25ROJ">#REF!</definedName>
    <definedName name="qw">[82]PRESUPUESTO!$M$10:$AH$731</definedName>
    <definedName name="qwe">[2]PRESUPUESTO!$D$133</definedName>
    <definedName name="qwe_6">#REF!</definedName>
    <definedName name="qwer" hidden="1">'[11]ANALISIS STO DGO'!#REF!</definedName>
    <definedName name="Rampa.2da">#REF!</definedName>
    <definedName name="Rampa.escalera.Villas">#REF!</definedName>
    <definedName name="Ranitas_encofrado_alquiler_por_mes">[26]Insumos!$G$665</definedName>
    <definedName name="RASTRILLO">#REF!</definedName>
    <definedName name="RASTRILLO_10">#REF!</definedName>
    <definedName name="RASTRILLO_11">#REF!</definedName>
    <definedName name="RASTRILLO_6">#REF!</definedName>
    <definedName name="RASTRILLO_7">#REF!</definedName>
    <definedName name="RASTRILLO_8">#REF!</definedName>
    <definedName name="RASTRILLO_9">#REF!</definedName>
    <definedName name="Rata">#REF!</definedName>
    <definedName name="raul" hidden="1">'[11]ANALISIS STO DGO'!#REF!</definedName>
    <definedName name="REAL">#REF!</definedName>
    <definedName name="rec.ceram.criolla">#REF!</definedName>
    <definedName name="Reconstruccion_de_canal_de_alimentacion_cisterna_de_bombeo_l_10m___ancho__0.5__h_0.8_m">'[26]Análisis grales'!$F$4626</definedName>
    <definedName name="Recreación">'[34]Hoja de presupuesto'!$G$173</definedName>
    <definedName name="Red_de_Drenaje__de_3__en_Campamento">'[26]Análisis grales'!$F$3515</definedName>
    <definedName name="REDBUSHG112X1">#REF!</definedName>
    <definedName name="REDBUSHG12X38">#REF!</definedName>
    <definedName name="REDBUSHG1X34">#REF!</definedName>
    <definedName name="REDBUSHG212X1">#REF!</definedName>
    <definedName name="REDBUSHG2X1">#REF!</definedName>
    <definedName name="REDBUSHG2X34">#REF!</definedName>
    <definedName name="REDBUSHG34X12">#REF!</definedName>
    <definedName name="REDBUSHG3X212">#REF!</definedName>
    <definedName name="REDCOPAHG12X38">#REF!</definedName>
    <definedName name="REDCOPAHG1X34">#REF!</definedName>
    <definedName name="REDCOPAHG212X1">#REF!</definedName>
    <definedName name="REDCOPAHG2X112">#REF!</definedName>
    <definedName name="REDCOPAHG2X34">#REF!</definedName>
    <definedName name="REDCOPAHG34X12">#REF!</definedName>
    <definedName name="REDCPVC1X34">#REF!</definedName>
    <definedName name="REDCPVC34X12">#REF!</definedName>
    <definedName name="REDPVCDREN3X112">#REF!</definedName>
    <definedName name="REDPVCDREN3X2">#REF!</definedName>
    <definedName name="REDPVCDREN4X2">#REF!</definedName>
    <definedName name="REDPVCDREN4X3">#REF!</definedName>
    <definedName name="REDPVCDREN6X4">#REF!</definedName>
    <definedName name="REDPVCPRES112X1">#REF!</definedName>
    <definedName name="REDPVCPRES1X34">#REF!</definedName>
    <definedName name="REDPVCPRES2X1">#REF!</definedName>
    <definedName name="REDPVCPRES34X12">#REF!</definedName>
    <definedName name="REDPVCPRES4X2">#REF!</definedName>
    <definedName name="REDPVCPRES4X3">#REF!</definedName>
    <definedName name="REDUCCION_BUSHING_HG_12x38">#REF!</definedName>
    <definedName name="REDUCCION_BUSHING_HG_12x38_10">#REF!</definedName>
    <definedName name="REDUCCION_BUSHING_HG_12x38_11">#REF!</definedName>
    <definedName name="REDUCCION_BUSHING_HG_12x38_6">#REF!</definedName>
    <definedName name="REDUCCION_BUSHING_HG_12x38_7">#REF!</definedName>
    <definedName name="REDUCCION_BUSHING_HG_12x38_8">#REF!</definedName>
    <definedName name="REDUCCION_BUSHING_HG_12x38_9">#REF!</definedName>
    <definedName name="Reduccion_de_3_8____1_2">[26]Insumos!$G$388</definedName>
    <definedName name="REDUCCION_PVC_34a12">#REF!</definedName>
    <definedName name="REDUCCION_PVC_34a12_10">#REF!</definedName>
    <definedName name="REDUCCION_PVC_34a12_11">#REF!</definedName>
    <definedName name="REDUCCION_PVC_34a12_6">#REF!</definedName>
    <definedName name="REDUCCION_PVC_34a12_7">#REF!</definedName>
    <definedName name="REDUCCION_PVC_34a12_8">#REF!</definedName>
    <definedName name="REDUCCION_PVC_34a12_9">#REF!</definedName>
    <definedName name="Reduccion_pvc_4__a_3">[26]Insumos!$G$384</definedName>
    <definedName name="REDUCCION_PVC_DREN_4x2">#REF!</definedName>
    <definedName name="REDUCCION_PVC_DREN_4x2_10">#REF!</definedName>
    <definedName name="REDUCCION_PVC_DREN_4x2_11">#REF!</definedName>
    <definedName name="REDUCCION_PVC_DREN_4x2_6">#REF!</definedName>
    <definedName name="REDUCCION_PVC_DREN_4x2_7">#REF!</definedName>
    <definedName name="REDUCCION_PVC_DREN_4x2_8">#REF!</definedName>
    <definedName name="REDUCCION_PVC_DREN_4x2_9">#REF!</definedName>
    <definedName name="REFERENCIA">[86]COF!$G$733</definedName>
    <definedName name="REFERENCIA_10">#REF!</definedName>
    <definedName name="REFERENCIA_11">#REF!</definedName>
    <definedName name="REFERENCIA_6">#REF!</definedName>
    <definedName name="REFERENCIA_7">#REF!</definedName>
    <definedName name="REFERENCIA_8">#REF!</definedName>
    <definedName name="REFERENCIA_9">#REF!</definedName>
    <definedName name="refuerzo.plano">#REF!</definedName>
    <definedName name="REG10104CRIOLLO">#REF!</definedName>
    <definedName name="REG12124CRIOLLO">#REF!</definedName>
    <definedName name="REG44USA">#REF!</definedName>
    <definedName name="REG55USA">#REF!</definedName>
    <definedName name="REG664CRIOLLO">#REF!</definedName>
    <definedName name="REG884CRIOLLO">#REF!</definedName>
    <definedName name="Regado.y.Compactado">#REF!</definedName>
    <definedName name="Regado__nivelado__comp._y_mojado_arcilla_e_20_cm">'[26]Análisis grales'!$F$936</definedName>
    <definedName name="Regado__nivelado__comp._y_mojado_e_20_cm">'[26]Análisis grales'!$F$936</definedName>
    <definedName name="Regado__nivelado__mojado_y_compactado_relleno_camino__e_20cm">'[26]Análisis grales'!$F$1964</definedName>
    <definedName name="Regado_de_Agua_con_Camion_arcilla">'[26]Análisis grales'!$F$923</definedName>
    <definedName name="Regado_material_a_mano">'[26]Análisis grales'!$F$2497</definedName>
    <definedName name="Regado_y_Nivelado_con_gredar_e_15_cm_arcilla">'[26]Análisis grales'!$F$930</definedName>
    <definedName name="Regado_y_Nivelado_con_gredar_e_20_cm">'[26]Análisis grales'!$F$930</definedName>
    <definedName name="REGISTRO__2.4_X_2.4_X_ALTURA_DE_2.10_PARA_CAUDALIMETRO__Electromagnetico_Waterflux_3000_v3__DE_12">'[26]REGISTROS HORM VAC INSITU'!$O$85</definedName>
    <definedName name="REGISTRO__2.4_X_2.4_X_ALTURA_DE_2.10_PARA_CAUDALIMETRO__Electromagnetico_Waterflux_3000_v3__DE_16">'[26]REGISTROS HORM VAC INSITU'!$O$123</definedName>
    <definedName name="REGISTRO__2.4_X_2.4_X_ALTURA_DE_2.10_PARA_CAUDALIMETRO__Electromagnetico_Waterflux_3000_v3__DE_8">'[26]REGISTROS HORM VAC INSITU'!$O$48</definedName>
    <definedName name="REGISTRO_1.7X2.31__Medidas_Internas___CON_ALTURA_TOTAL_DE_3.45_PARA_VALVULA_VILLEGAS">'[26]REGISTROS HA VS RValv y Cpurga'!$O$29</definedName>
    <definedName name="REGISTRO_2.3X2.5_CON_ALTURA_TOTAL_DE_2.9_CAUDALIMETRO__EB">'[26]REGISTROS HORM VAC INSITU EB'!$O$25</definedName>
    <definedName name="REGISTRO_2.9X2.9_CON_ALTURA_DE_2.10_PARA_CAUDALIMETRO__Electromagnetico_Waterflux_3000_v3__DE_20">'[26]REGISTROS HORM VAC INSITU'!$O$161</definedName>
    <definedName name="REGISTRO_2.9X2.9_CON_ALTURA_DE_2.10_PARA_CAUDALIMETRO__Ultrasonico_Optisonic_6000_____de_20">'[26]REGISTROS HORM VAC INSITU'!$O$198</definedName>
    <definedName name="REGISTRO_3.90x2.95_CON_ALTURA_TOTAL_DE_3.36">'[26]REGISTROS HORM VAC INSITU EB'!$O$44</definedName>
    <definedName name="Registro_camara_de_inspeccion_100X100X60">'[26]Análisis grales'!$F$1358</definedName>
    <definedName name="REGISTRO_CIRCULAR_PREFABRICADO_PARA_CAUDALIMETRO__Electromagnetico_Waterflux_3000_v3__DE_2">'[26]REGISTROS PREFABRICADOS'!$O$26</definedName>
    <definedName name="REGISTRO_CIRCULAR_PREFABRICADO_PARA_CAUDALIMETRO__Electromagnetico_Waterflux_3000_v3__DE_3">'[26]REGISTROS PREFABRICADOS'!$O$48</definedName>
    <definedName name="REGISTRO_CIRCULAR_PREFABRICADO_PARA_CAUDALIMETRO__Electromagnetico_Waterflux_3000_v3__DE_4">'[26]REGISTROS PREFABRICADOS'!$O$69</definedName>
    <definedName name="REGISTRO_CIRCULAR_PREFABRICADO_PARA_CAUDALIMETRO__Electromagnetico_Waterflux_3000_v3__DE_6">'[26]REGISTROS PREFABRICADOS'!$O$90</definedName>
    <definedName name="Registro_de_ladrillo_hasta_2.7_ml_de_altura">'[26]Análisis grales'!$F$2261</definedName>
    <definedName name="REGISTRO_ELEC_6x6">#REF!</definedName>
    <definedName name="REGISTRO_ELEC_6x6_10">#REF!</definedName>
    <definedName name="REGISTRO_ELEC_6x6_11">#REF!</definedName>
    <definedName name="REGISTRO_ELEC_6x6_6">#REF!</definedName>
    <definedName name="REGISTRO_ELEC_6x6_7">#REF!</definedName>
    <definedName name="REGISTRO_ELEC_6x6_8">#REF!</definedName>
    <definedName name="REGISTRO_ELEC_6x6_9">#REF!</definedName>
    <definedName name="REGISTRO_PARA_CAUDALIMETRO_VILLEGAS_1.65x1.75_CON_ALTURA_TOTAL_DE_2.30">'[26]REGISTROS HA Caudalimetros'!$O$46</definedName>
    <definedName name="registros">#REF!</definedName>
    <definedName name="REGLA">#REF!</definedName>
    <definedName name="Regla.pañete">#REF!</definedName>
    <definedName name="REGLA_PAÑETE">#REF!</definedName>
    <definedName name="REGLA_PAÑETE_10">#REF!</definedName>
    <definedName name="REGLA_PAÑETE_11">#REF!</definedName>
    <definedName name="REGLA_PAÑETE_6">#REF!</definedName>
    <definedName name="REGLA_PAÑETE_7">#REF!</definedName>
    <definedName name="REGLA_PAÑETE_8">#REF!</definedName>
    <definedName name="REGLA_PAÑETE_9">#REF!</definedName>
    <definedName name="Rejilla_para_imbornal">[26]Insumos!$G$441</definedName>
    <definedName name="REJILLA_PISO">#REF!</definedName>
    <definedName name="REJILLA_PISO_10">#REF!</definedName>
    <definedName name="REJILLA_PISO_11">#REF!</definedName>
    <definedName name="REJILLA_PISO_6">#REF!</definedName>
    <definedName name="REJILLA_PISO_7">#REF!</definedName>
    <definedName name="REJILLA_PISO_8">#REF!</definedName>
    <definedName name="REJILLA_PISO_9">#REF!</definedName>
    <definedName name="REJILLAPISO">#REF!</definedName>
    <definedName name="REJILLAPISOALUM">#REF!</definedName>
    <definedName name="REJILLAS_1x1">#REF!</definedName>
    <definedName name="REJILLAS_1x1_10">#REF!</definedName>
    <definedName name="REJILLAS_1x1_11">#REF!</definedName>
    <definedName name="REJILLAS_1x1_6">#REF!</definedName>
    <definedName name="REJILLAS_1x1_7">#REF!</definedName>
    <definedName name="REJILLAS_1x1_8">#REF!</definedName>
    <definedName name="REJILLAS_1x1_9">#REF!</definedName>
    <definedName name="Relleno.caliche">#REF!</definedName>
    <definedName name="Relleno_Compactado_para_Estructuras___dist_acarreo__hasta_15km">'[26]Análisis grales'!$F$2430</definedName>
    <definedName name="Relleno_Material_Granular_Tipo_Base_desde_Fagenca">[26]Insumos!$G$149</definedName>
    <definedName name="Relleno_perimetral_en_estructuras_de_EB">'[26]Análisis grales'!$F$4837</definedName>
    <definedName name="RELLENOCAL">#REF!</definedName>
    <definedName name="RELLENOCALEQ">#REF!</definedName>
    <definedName name="RELLENOCALGRAN">#REF!</definedName>
    <definedName name="RELLENOCALGRANEQ">#REF!</definedName>
    <definedName name="RELLENOGRAN">#REF!</definedName>
    <definedName name="RELLENOGRANEQ">#REF!</definedName>
    <definedName name="RELLENOREP">#REF!</definedName>
    <definedName name="RELLENOREPEQ">#REF!</definedName>
    <definedName name="Remocion_de_Alcantarilla_tubular_de_hasta_122_cm.__48___de_diametro_interior">'[26]Análisis grales'!$F$3336</definedName>
    <definedName name="Remocion_verja_de_alambre_de_puas">'[26]Análisis grales'!$F$708</definedName>
    <definedName name="Remocion_y_bote_de_asfalto">'[26]Análisis grales'!$F$84</definedName>
    <definedName name="Remocion_y_bote_de_asfalto_en_cruce_de_Puente_a_Villegas">'[26]Análisis grales'!$F$5273</definedName>
    <definedName name="Remocion_y_bote_de_asfalto_Registro">'[26]Análisis grales'!$F$5445</definedName>
    <definedName name="Remocion_y_Re_Colocacion_Linea_de_Tuberias_de_Suministro_de_Agua_Potable_Existente">'[26]Análisis grales'!$F$2904</definedName>
    <definedName name="REMOCIONCVMANO">#REF!</definedName>
    <definedName name="Remociony_Carguio_de_asfalto__Levantamiento_de_asfalto_cortado_y_carguio_a_camion">'[26]Análisis grales'!$F$5304</definedName>
    <definedName name="Rendimiento_D8K_en_Material_Inservible_Base_y_Subbase_Vieja">'[26]Param.eq pesado'!$D$419</definedName>
    <definedName name="Reparacion_con_Pintura_de_Epoxica_en_paneles_Hormigon_Visto">'[26]Análisis grales'!$F$2968</definedName>
    <definedName name="REPELLOTECHO">#REF!</definedName>
    <definedName name="REPLANTEO">#REF!</definedName>
    <definedName name="Replanteo_Agua_Potable">'[26]Análisis grales'!$F$5294</definedName>
    <definedName name="Replanteo_de_Tuberias_acceso_a_EB">'[26]Análisis grales'!$F$4803</definedName>
    <definedName name="Replanteo_de_verja">'[26]Análisis grales'!$F$3955</definedName>
    <definedName name="Replanteo_y_Control_Topografico_Cruce_Puente_para_LI_Villegas">'[26]Análisis grales'!$F$5263</definedName>
    <definedName name="Replanteo_y_Control_Topografico_EB">'[26]Análisis grales'!$F$5117</definedName>
    <definedName name="Replanteo_y_Control_Topografico_Estructura_de_Entrega">'[26]Análisis grales'!$F$5127</definedName>
    <definedName name="Replanteo_y_Control_Topografico_Estructura_Sifon_de_LI_Pomier">'[26]Análisis grales'!$F$5194</definedName>
    <definedName name="REPLANTEOM">#REF!</definedName>
    <definedName name="REPLANTEOM2">#REF!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posicion.Material.Excavado">#REF!</definedName>
    <definedName name="RESANE">#REF!</definedName>
    <definedName name="Resane_de_Superficies_vaciadas__basico__Tipo_1">'[26]Análisis grales'!$F$4795</definedName>
    <definedName name="Respirador_para_particulas">[26]Insumos!$G$604</definedName>
    <definedName name="REST.BUFFET.Y.COCINA">#REF!</definedName>
    <definedName name="Rest.Coc.C">[37]Análisis!#REF!</definedName>
    <definedName name="Rest.Coc.C1.3.5">[37]Análisis!#REF!</definedName>
    <definedName name="Rest.Coc.C2">[37]Análisis!#REF!</definedName>
    <definedName name="Rest.Coc.C4">[37]Análisis!#REF!</definedName>
    <definedName name="Rest.Coc.C6">[37]Análisis!#REF!</definedName>
    <definedName name="Rest.Coc.C7">[37]Análisis!#REF!</definedName>
    <definedName name="Rest.Coc.CA">[37]Análisis!#REF!</definedName>
    <definedName name="Rest.Coc.Techo.Cocina">[37]Análisis!#REF!</definedName>
    <definedName name="Rest.Coc.V1">[37]Análisis!#REF!</definedName>
    <definedName name="Rest.Coc.V12">[37]Análisis!#REF!</definedName>
    <definedName name="Rest.Coc.V13">[37]Análisis!#REF!</definedName>
    <definedName name="Rest.Coc.V14">[37]Análisis!#REF!</definedName>
    <definedName name="Rest.Coc.V2">[37]Análisis!#REF!</definedName>
    <definedName name="Rest.Coc.V3">[37]Análisis!#REF!</definedName>
    <definedName name="Rest.Coc.V4">[37]Análisis!#REF!</definedName>
    <definedName name="Rest.Coc.V5">[37]Análisis!#REF!</definedName>
    <definedName name="Rest.Coc.V6">[37]Análisis!#REF!</definedName>
    <definedName name="Rest.Coc.V7">[37]Análisis!#REF!</definedName>
    <definedName name="Rest.Coc.Zc">[37]Análisis!#REF!</definedName>
    <definedName name="Rest.Coc.Zc1">[37]Análisis!#REF!</definedName>
    <definedName name="Rest.Coc.Zc2">[37]Análisis!#REF!</definedName>
    <definedName name="Rest.Coc.Zc3">[37]Análisis!#REF!</definedName>
    <definedName name="Rest.Coc.Zc4">[37]Análisis!#REF!</definedName>
    <definedName name="Rest.Coc.Zc5">[37]Análisis!#REF!</definedName>
    <definedName name="Rest.Coc.Zc6">[37]Análisis!#REF!</definedName>
    <definedName name="Rest.Coc.Zc7">[37]Análisis!#REF!</definedName>
    <definedName name="Rest.Esp.Col.C1">[37]Análisis!#REF!</definedName>
    <definedName name="Rest.Esp.Col.C2">[37]Análisis!#REF!</definedName>
    <definedName name="Rest.Esp.Col.C3">[37]Análisis!#REF!</definedName>
    <definedName name="Rest.Esp.Col.C4">[37]Análisis!#REF!</definedName>
    <definedName name="Rest.Esp.Col.Cc">[37]Análisis!#REF!</definedName>
    <definedName name="Rest.Esp.Losa.Techo">[37]Análisis!#REF!</definedName>
    <definedName name="Rest.Esp.Viga.V1">[37]Análisis!#REF!</definedName>
    <definedName name="Rest.Esp.Viga.V2">[37]Análisis!#REF!</definedName>
    <definedName name="Rest.Esp.Viga.V3">[37]Análisis!#REF!</definedName>
    <definedName name="Rest.Esp.Viga.V4R">[37]Análisis!#REF!</definedName>
    <definedName name="Rest.Esp.Viga.V5">[37]Análisis!#REF!</definedName>
    <definedName name="Rest.Esp.Viga.V6R">[37]Análisis!#REF!</definedName>
    <definedName name="Rest.Esp.Viga.V7R">[37]Análisis!#REF!</definedName>
    <definedName name="Rest.Esp.Viga.V8R">[37]Análisis!#REF!</definedName>
    <definedName name="Rest.Tematico">#REF!</definedName>
    <definedName name="RESTAURANT.ESPECIALIDADES">#REF!</definedName>
    <definedName name="RESU">#REF!</definedName>
    <definedName name="Retardante.SX400R.4oz.">#REF!</definedName>
    <definedName name="retret" hidden="1">'[11]ANALISIS STO DGO'!#REF!</definedName>
    <definedName name="RETRO_320">#REF!</definedName>
    <definedName name="RETRO_320_10">#REF!</definedName>
    <definedName name="RETRO_320_11">#REF!</definedName>
    <definedName name="RETRO_320_6">#REF!</definedName>
    <definedName name="RETRO_320_7">#REF!</definedName>
    <definedName name="RETRO_320_8">#REF!</definedName>
    <definedName name="RETRO_320_9">#REF!</definedName>
    <definedName name="Rev.Baldosines">#REF!</definedName>
    <definedName name="Rev.ceram.15x15.serv.">[34]Análisis!$D$620</definedName>
    <definedName name="Rev.ceram.cocina.bano">[34]Análisis!$D$601</definedName>
    <definedName name="Rev.ceram.fachada.Asumido">#REF!</definedName>
    <definedName name="Rev.Cerámica">#REF!</definedName>
    <definedName name="Rev.Gres">#REF!</definedName>
    <definedName name="Rev.Marmol.Antillano">[37]Análisis!#REF!</definedName>
    <definedName name="Rev.Piedra">#REF!</definedName>
    <definedName name="REVCER01">#REF!</definedName>
    <definedName name="REVCER09">#REF!</definedName>
    <definedName name="Reves.de.ladrillo.2x4x8">[34]Análisis!$D$629</definedName>
    <definedName name="reves.marmol">#REF!</definedName>
    <definedName name="Reves.Piedra.caliza">[34]Análisis!$D$645</definedName>
    <definedName name="Revest.Ceram.Importada">#REF!</definedName>
    <definedName name="Revest.Cerám.Mezc.Antillana">[37]Análisis!#REF!</definedName>
    <definedName name="Revest.Ceramica.15x15">#REF!</definedName>
    <definedName name="revest.clavot">#REF!</definedName>
    <definedName name="Revest.en.piedra.coralina">[34]Análisis!$D$638</definedName>
    <definedName name="Revest.Loseta.cem.Pulido">#REF!</definedName>
    <definedName name="Revest.marmol">[34]Análisis!$D$591</definedName>
    <definedName name="Revest.Mármol.Tipo.B.30x60">#REF!</definedName>
    <definedName name="Revest.Porcelanato30x60">[34]Análisis!$D$610</definedName>
    <definedName name="REVESTIMIENTO_CERAMICA_20x20">#REF!</definedName>
    <definedName name="REVESTIMIENTO_CERAMICA_20x20_10">#REF!</definedName>
    <definedName name="REVESTIMIENTO_CERAMICA_20x20_11">#REF!</definedName>
    <definedName name="REVESTIMIENTO_CERAMICA_20x20_6">#REF!</definedName>
    <definedName name="REVESTIMIENTO_CERAMICA_20x20_7">#REF!</definedName>
    <definedName name="REVESTIMIENTO_CERAMICA_20x20_8">#REF!</definedName>
    <definedName name="REVESTIMIENTO_CERAMICA_20x20_9">#REF!</definedName>
    <definedName name="REVESTIMIENTOS">#REF!</definedName>
    <definedName name="REVLAD248">#REF!</definedName>
    <definedName name="REVLADBIS228">#REF!</definedName>
    <definedName name="reyry" hidden="1">'[11]ANALISIS STO DGO'!#REF!</definedName>
    <definedName name="Riego_de_Adherencia">'[26]Análisis grales'!$F$1016</definedName>
    <definedName name="Riego_de_Imprimacion__0.5_gl_m2">'[26]Análisis grales'!$F$4412</definedName>
    <definedName name="rjykjh" hidden="1">'[11]ANALISIS STO DGO'!#REF!</definedName>
    <definedName name="ROBLEBRA">#REF!</definedName>
    <definedName name="RODILLO_CAT_815">#REF!</definedName>
    <definedName name="RODILLO_CAT_815_10">#REF!</definedName>
    <definedName name="RODILLO_CAT_815_11">#REF!</definedName>
    <definedName name="RODILLO_CAT_815_6">#REF!</definedName>
    <definedName name="RODILLO_CAT_815_7">#REF!</definedName>
    <definedName name="RODILLO_CAT_815_8">#REF!</definedName>
    <definedName name="RODILLO_CAT_815_9">#REF!</definedName>
    <definedName name="rodjjh" hidden="1">'[11]ANALISIS STO DGO'!#REF!</definedName>
    <definedName name="Rollo_50__Malla_ciclónica_6_C_9">[26]Insumos!$G$35</definedName>
    <definedName name="Rollos_de_cinta">[26]Insumos!$G$624</definedName>
    <definedName name="Rolo_mota_para_pintura">[26]Insumos!$G$155</definedName>
    <definedName name="ROSETA">#REF!</definedName>
    <definedName name="ROSETA_10">#REF!</definedName>
    <definedName name="ROSETA_11">#REF!</definedName>
    <definedName name="ROSETA_6">#REF!</definedName>
    <definedName name="ROSETA_7">#REF!</definedName>
    <definedName name="ROSETA_8">#REF!</definedName>
    <definedName name="ROSETA_9">#REF!</definedName>
    <definedName name="Roseta_de_porcelana">[26]Insumos!$G$226</definedName>
    <definedName name="rqwrwe" hidden="1">'[11]ANALISIS STO DGO'!#REF!</definedName>
    <definedName name="rrr">#REF!</definedName>
    <definedName name="rturt" hidden="1">'[11]ANALISIS STO DGO'!#REF!</definedName>
    <definedName name="rturut" hidden="1">'[11]ANALISIS STO DGO'!#REF!</definedName>
    <definedName name="rtutyuty" hidden="1">'[11]ANALISIS STO DGO'!#REF!</definedName>
    <definedName name="rtuy" hidden="1">'[11]ANALISIS STO DGO'!#REF!</definedName>
    <definedName name="rtyrtuy" hidden="1">'[11]ANALISIS STO DGO'!#REF!</definedName>
    <definedName name="rtyrty" hidden="1">'[11]ANALISIS STO DGO'!#REF!</definedName>
    <definedName name="rtytry" hidden="1">#REF!</definedName>
    <definedName name="RUEDACAJABOLA3">#REF!</definedName>
    <definedName name="ryrtuyu" hidden="1">'[11]ANALISIS STO DGO'!#REF!</definedName>
    <definedName name="rytytry" hidden="1">'[11]ANALISIS STO DGO'!#REF!</definedName>
    <definedName name="ryuy" hidden="1">'[11]ANALISIS STO DGO'!#REF!</definedName>
    <definedName name="s">#REF!</definedName>
    <definedName name="SALARIO">#REF!</definedName>
    <definedName name="SALCAL">#REF!</definedName>
    <definedName name="SALIDA">#N/A</definedName>
    <definedName name="SALIDA_6">NA()</definedName>
    <definedName name="Salida_luces_cenitales_c_bombillos_100_w">'[26]Análisis grales'!$F$1575</definedName>
    <definedName name="Salida_tomacorriente_Doble">'[26]Análisis grales'!$F$1549</definedName>
    <definedName name="Salidas_luz_en_techo__piso_y_pared">'[26]Análisis grales'!$F$1508</definedName>
    <definedName name="SALON.CONVENCIONES">#REF!</definedName>
    <definedName name="SALTEL">#REF!</definedName>
    <definedName name="SANITARIAS">#REF!</definedName>
    <definedName name="santos" hidden="1">'[11]ANALISIS STO DGO'!#REF!</definedName>
    <definedName name="sardinel">#REF!</definedName>
    <definedName name="sdfsdl" hidden="1">'[11]ANALISIS STO DGO'!#REF!</definedName>
    <definedName name="sdsdf" hidden="1">'[11]ANALISIS STO DGO'!#REF!</definedName>
    <definedName name="SDSDFSDFSDF">#REF!</definedName>
    <definedName name="SDSDFSDFSDF_6">#REF!</definedName>
    <definedName name="Sealer">#REF!</definedName>
    <definedName name="sedfghh" hidden="1">'[11]ANALISIS STO DGO'!#REF!</definedName>
    <definedName name="SEGUETA">#REF!</definedName>
    <definedName name="SEGUETA_10">#REF!</definedName>
    <definedName name="SEGUETA_11">#REF!</definedName>
    <definedName name="SEGUETA_6">#REF!</definedName>
    <definedName name="SEGUETA_7">#REF!</definedName>
    <definedName name="SEGUETA_8">#REF!</definedName>
    <definedName name="SEGUETA_9">#REF!</definedName>
    <definedName name="Senalizaciones_Verticales_Informativas">[26]Insumos!$G$636</definedName>
    <definedName name="Señal_de_Pare">[26]Insumos!$G$581</definedName>
    <definedName name="Señal_de_Peligro">[26]Insumos!$G$562</definedName>
    <definedName name="Señal_de_Velocidad_Máxima">[26]Insumos!$G$588</definedName>
    <definedName name="Señal_Despacio">[26]Insumos!$G$591</definedName>
    <definedName name="Señal_Informativa_Doble">[26]Insumos!$G$589</definedName>
    <definedName name="Señal_No_Estacione">[26]Insumos!$G$590</definedName>
    <definedName name="Separador_barrera_de_defensa">[26]Insumos!$G$164</definedName>
    <definedName name="Septico_Simple">'[26]Análisis grales'!$F$1428</definedName>
    <definedName name="SEPTICOCAL">#REF!</definedName>
    <definedName name="SEPTICOROC">#REF!</definedName>
    <definedName name="SEPTICOTIE">#REF!</definedName>
    <definedName name="Servicio_Bombeo_Hormigón">[26]Insumos!$G$510</definedName>
    <definedName name="Sheetrock.antihumedad">#REF!</definedName>
    <definedName name="Sheetrock.en.plastbau">#REF!</definedName>
    <definedName name="sheetrock.media">[53]Insumos!$L$38</definedName>
    <definedName name="shingle.asfaltico">#REF!</definedName>
    <definedName name="SIERRA_ELECTRICA">#REF!</definedName>
    <definedName name="SIERRA_ELECTRICA_10">#REF!</definedName>
    <definedName name="SIERRA_ELECTRICA_11">#REF!</definedName>
    <definedName name="SIERRA_ELECTRICA_6">#REF!</definedName>
    <definedName name="SIERRA_ELECTRICA_7">#REF!</definedName>
    <definedName name="SIERRA_ELECTRICA_8">#REF!</definedName>
    <definedName name="SIERRA_ELECTRICA_9">#REF!</definedName>
    <definedName name="Sierra_para_corte_de_arboles">[26]Insumos!$G$601</definedName>
    <definedName name="sifon_niquel_1_1_4">[26]Insumos!$G$372</definedName>
    <definedName name="SIFON_PVC_1_12">#REF!</definedName>
    <definedName name="SIFON_PVC_1_12_10">#REF!</definedName>
    <definedName name="SIFON_PVC_1_12_11">#REF!</definedName>
    <definedName name="SIFON_PVC_1_12_6">#REF!</definedName>
    <definedName name="SIFON_PVC_1_12_7">#REF!</definedName>
    <definedName name="SIFON_PVC_1_12_8">#REF!</definedName>
    <definedName name="SIFON_PVC_1_12_9">#REF!</definedName>
    <definedName name="SIFON_PVC_1_14">#REF!</definedName>
    <definedName name="SIFON_PVC_1_14_10">#REF!</definedName>
    <definedName name="SIFON_PVC_1_14_11">#REF!</definedName>
    <definedName name="SIFON_PVC_1_14_6">#REF!</definedName>
    <definedName name="SIFON_PVC_1_14_7">#REF!</definedName>
    <definedName name="SIFON_PVC_1_14_8">#REF!</definedName>
    <definedName name="SIFON_PVC_1_14_9">#REF!</definedName>
    <definedName name="SIFON_PVC_2">#REF!</definedName>
    <definedName name="SIFON_PVC_2_10">#REF!</definedName>
    <definedName name="SIFON_PVC_2_11">#REF!</definedName>
    <definedName name="SIFON_PVC_2_6">#REF!</definedName>
    <definedName name="SIFON_PVC_2_7">#REF!</definedName>
    <definedName name="SIFON_PVC_2_8">#REF!</definedName>
    <definedName name="SIFON_PVC_2_9">#REF!</definedName>
    <definedName name="SIFON_PVC_4">#REF!</definedName>
    <definedName name="SIFON_PVC_4_10">#REF!</definedName>
    <definedName name="SIFON_PVC_4_11">#REF!</definedName>
    <definedName name="SIFON_PVC_4_6">#REF!</definedName>
    <definedName name="SIFON_PVC_4_7">#REF!</definedName>
    <definedName name="SIFON_PVC_4_8">#REF!</definedName>
    <definedName name="SIFON_PVC_4_9">#REF!</definedName>
    <definedName name="Sifones_pvc_2__drenaje">[26]Insumos!$G$382</definedName>
    <definedName name="SIFONFREGPVC">#REF!</definedName>
    <definedName name="SIFONLAVCROM">#REF!</definedName>
    <definedName name="SIFONLAVPVC">#REF!</definedName>
    <definedName name="SIFONPVC112">#REF!</definedName>
    <definedName name="SIFONPVC2">#REF!</definedName>
    <definedName name="SIFONPVC3">#REF!</definedName>
    <definedName name="SIFONPVC4">#REF!</definedName>
    <definedName name="Sika_Grout">[26]Insumos!$G$287</definedName>
    <definedName name="SILICONE">#REF!</definedName>
    <definedName name="SILICONE_10">#REF!</definedName>
    <definedName name="SILICONE_11">#REF!</definedName>
    <definedName name="SILICONE_6">#REF!</definedName>
    <definedName name="SILICONE_7">#REF!</definedName>
    <definedName name="SILICONE_8">#REF!</definedName>
    <definedName name="SILICONE_9">#REF!</definedName>
    <definedName name="SILICOOL">#REF!</definedName>
    <definedName name="Sillas_P_Escritorio">[26]Insumos!$G$739</definedName>
    <definedName name="Sillas_P_Visitas">[26]Insumos!$G$740</definedName>
    <definedName name="Sillas_para_Salon_de_Reuniones">[26]Insumos!$G$743</definedName>
    <definedName name="sistema" hidden="1">'[11]ANALISIS STO DGO'!#REF!</definedName>
    <definedName name="Sistema.Agua.Potable.Entrepiso">#REF!</definedName>
    <definedName name="sistema.aire.acondicionado">[34]Resumen!$D$24</definedName>
    <definedName name="Sistema.contra.incendio">#REF!</definedName>
    <definedName name="sjdkhgl" hidden="1">'[11]ANALISIS STO DGO'!#REF!</definedName>
    <definedName name="SOLDADORA">#REF!</definedName>
    <definedName name="SOLDADORA_10">#REF!</definedName>
    <definedName name="SOLDADORA_11">#REF!</definedName>
    <definedName name="SOLDADORA_6">#REF!</definedName>
    <definedName name="SOLDADORA_7">#REF!</definedName>
    <definedName name="SOLDADORA_8">#REF!</definedName>
    <definedName name="SOLDADORA_9">#REF!</definedName>
    <definedName name="sor" hidden="1">'[11]ANALISIS STO DGO'!#REF!</definedName>
    <definedName name="sort" hidden="1">'[11]ANALISIS STO DGO'!#REF!</definedName>
    <definedName name="spm">#REF!</definedName>
    <definedName name="SS">[35]M.O.!$C$12</definedName>
    <definedName name="SSSSSSS">#REF!</definedName>
    <definedName name="SSSSSSSSSS">#REF!</definedName>
    <definedName name="Stain">#REF!</definedName>
    <definedName name="stud2.5.s22">[53]Insumos!$L$30</definedName>
    <definedName name="SUB">[87]presupuesto!#REF!</definedName>
    <definedName name="SUB.1.ExteriorA.N.">#REF!</definedName>
    <definedName name="Sub.Ext.Gral.">#REF!</definedName>
    <definedName name="Sub.Mat.Losa.Aligerada">#REF!</definedName>
    <definedName name="Sub.Total.1">#REF!</definedName>
    <definedName name="SUB.TOTAL.Prelim.A.N.">#REF!</definedName>
    <definedName name="SUB.VILLA1">#REF!</definedName>
    <definedName name="SUB_3">#N/A</definedName>
    <definedName name="SUB_TOTAL">#REF!</definedName>
    <definedName name="SUB_TOTAL.Prelim.FaseI">#REF!</definedName>
    <definedName name="Sub_Total_1.Cocina">#REF!</definedName>
    <definedName name="SUB_TOTAL_1.Lav.">#REF!</definedName>
    <definedName name="SUB_TOTAL_10">#REF!</definedName>
    <definedName name="SUB_TOTAL_11">#REF!</definedName>
    <definedName name="SUB_TOTAL_6">#REF!</definedName>
    <definedName name="SUB_TOTAL_7">#REF!</definedName>
    <definedName name="SUB_TOTAL_8">#REF!</definedName>
    <definedName name="SUB_TOTAL_9">#REF!</definedName>
    <definedName name="SUB_TOTAL_EN_RD">'[88]Laurel(OBINSA)'!$H$107</definedName>
    <definedName name="Subida.mat.Fino">#REF!</definedName>
    <definedName name="Subida__Bajada_y_Transporte_Cemento_3">#N/A</definedName>
    <definedName name="subtotal_3">"$#REF!.$H$59"</definedName>
    <definedName name="SUBTOTAL1_3">"$#REF!.$H$52"</definedName>
    <definedName name="SUBTOTALA_3">"$#REF!.$M$53"</definedName>
    <definedName name="SUBTOTALGASTOSGENERALES_3">"$#REF!.$H$67"</definedName>
    <definedName name="SUBTOTALGASTOSGENERALES1_3">"$#REF!.$H$59"</definedName>
    <definedName name="SUBTOTALPRESU_3">"$#REF!.$F$52"</definedName>
    <definedName name="SUELDO_3">"$#REF!.$#REF!$#REF!"</definedName>
    <definedName name="Suministro__acarreo_y_compactacion__granzote_con_maco___M3C">'[26]Análisis grales'!$F$4829</definedName>
    <definedName name="Suministro__Acarreo_y_compactación__Material_Granular__Clasificado_Compactado_al_95__Proctor_Standart">'[26]Análisis grales'!$F$4739</definedName>
    <definedName name="Suministro__acarreo_y_compactacion_con_maco">'[26]Análisis grales'!$F$4375</definedName>
    <definedName name="Suministro_acarreo_y_compactacion_de_Arcilla___Regado__nivelado__comp._con_rodillo_y_mojado_e_20_cm">'[26]Análisis grales'!$G$2527</definedName>
    <definedName name="Suministro_Codo_ø_4__A_90">[26]Insumos!$G$645</definedName>
    <definedName name="Suministro_Codo_ø4__A_45">[26]Insumos!$G$646</definedName>
    <definedName name="Suministro_colocacion_escalera_imbornal">[26]Insumos!$G$493</definedName>
    <definedName name="Suministro_de_aluzinc_standard">[26]Insumos!$G$160</definedName>
    <definedName name="Suministro_de_estructuras_metalicas_por_libra">[26]Insumos!$G$42</definedName>
    <definedName name="Suministro_de_granzote">[26]Insumos!$G$698</definedName>
    <definedName name="Suministro_de_hormigon_asfáltico">[26]Insumos!$G$553</definedName>
    <definedName name="Suministro_de_material_de_mina_distancia_aproximada_20_km">'[26]Análisis grales'!$F$5316</definedName>
    <definedName name="Suministro_de_RC_2_MOPC">[26]Insumos!$G$550</definedName>
    <definedName name="Suministro_de_Relleno_de_prestamo__Regado__nivelado__comp._con_rodillo_y_mojado_e_20_cm">'[26]Análisis grales'!$F$2306</definedName>
    <definedName name="Suministro_Doble_Tee_Ø4">[26]Insumos!$G$648</definedName>
    <definedName name="Suministro_E_Instalacion_Tuberia_PVC_3___SDR_26">'[26]Analisis Tuberias'!$F$3</definedName>
    <definedName name="Suministro_E_Instalacion_Tuberia_PVC_4___SDR_26">'[26]Analisis Tuberias'!$F$12</definedName>
    <definedName name="Suministro_E_Instalacion_Tuberia_PVC_6___SDR_26">'[26]Analisis Tuberias'!$F$22</definedName>
    <definedName name="Suministro_Tapon_hembra_Ø6">[26]Insumos!$G$650</definedName>
    <definedName name="Suministro_Tapon_Ø4">[26]Insumos!$G$649</definedName>
    <definedName name="Suministro_Tee_Ø4">[26]Insumos!$G$647</definedName>
    <definedName name="Suministro_tinacos_500_gal.__pvc">[26]Insumos!$G$200</definedName>
    <definedName name="Suministro_y__aplicacion_Pintura_acrilica_interior">'[26]analisis MVSUR'!$G$274</definedName>
    <definedName name="Suministro_y_Coloc.Hormigón_de_Industrial_f_c_140_kg_cm2">'[26]Análisis grales'!$F$3210</definedName>
    <definedName name="Suministro_y_Coloc.Hormigón_de_Industrial_f_c_180_kg_cm2_regulariz">'[26]Análisis grales'!$F$3217</definedName>
    <definedName name="Suministro_y_Coloc.Hormigón_de_Industrial_f_c_210_kg_cm2__Dental">'[26]Análisis grales'!$F$3276</definedName>
    <definedName name="Suministro_y_Coloc.Hormigón_de_Industrial_f_c_240_kg_cm2">'[26]Análisis grales'!$F$5359</definedName>
    <definedName name="Suministro_y_Coloc.Hormigón_de_Industrial_f_c_280_kg_cm2">'[26]Análisis grales'!$F$3225</definedName>
    <definedName name="Suministro_y_coloc_Hormigón_de_Industrial_f_c_210_kg_cm2">'[26]Análisis grales'!$F$3010</definedName>
    <definedName name="Suministro_y_colocación_de_Asfalto_e_3___inc._Riego_de_Adherencia__no_incl._Transporte">'[26]Análisis grales'!$F$5341</definedName>
    <definedName name="Suministro_y_Colocacion_de_Asfalto_en_2">'[26]Análisis grales'!$F$2410</definedName>
    <definedName name="Suministro_y_Colocacion_de_Asfalto_en_4">'[26]Análisis grales'!$F$3583</definedName>
    <definedName name="Suministro_y_Colocación_de_Geotextil_MACTEX__Sobre_Grava_dren">'[26]Análisis grales'!$F$3303</definedName>
    <definedName name="Suministro_y_colocacion_de_grama_a_todo_costo">[26]Insumos!$G$478</definedName>
    <definedName name="Suministro_y_Colocación_de_Nuevas_Cerca_de_alambres_de_Púas">'[26]Análisis grales'!$F$1612</definedName>
    <definedName name="Suministro_y_Colocación_de_Nuevas_Cerca_de_alambres_de_Púas__12_LINEAS">'[26]Análisis grales'!$F$1621</definedName>
    <definedName name="SUMINISTRO_Y_COLOCACION_HORMIGON_240_DE_ANCLAJES_HORIZONTALES__Generico">'[26]Análisis grales'!$G$5355</definedName>
    <definedName name="SUMINISTRO_Y_COLOCACION_HORMIGON_DE_ANCLAJES_HORIZONTALES__Generico">'[26]Análisis grales'!$G$4762</definedName>
    <definedName name="Suministro_y_Colocacion_tuberia_de_24">'[26]Análisis grales'!$F$3054</definedName>
    <definedName name="Suministro_y_Colocacion_tuberia_de_36">'[26]Análisis grales'!$F$1695</definedName>
    <definedName name="Suministro_y_regado_de_grava_para_piso">'[26]Análisis grales'!$F$2049</definedName>
    <definedName name="Suministro_Yee_Ø_6_____4">[26]Insumos!$G$643</definedName>
    <definedName name="super" hidden="1">'[11]ANALISIS STO DGO'!#REF!</definedName>
    <definedName name="t">#REF!</definedName>
    <definedName name="Tabla1">#REF!</definedName>
    <definedName name="TABLETAS_3">#N/A</definedName>
    <definedName name="TANQUE_55Gls">#REF!</definedName>
    <definedName name="TANQUE_55Gls_10">#REF!</definedName>
    <definedName name="TANQUE_55Gls_11">#REF!</definedName>
    <definedName name="TANQUE_55Gls_6">#REF!</definedName>
    <definedName name="TANQUE_55Gls_7">#REF!</definedName>
    <definedName name="TANQUE_55Gls_8">#REF!</definedName>
    <definedName name="TANQUE_55Gls_9">#REF!</definedName>
    <definedName name="Tanque_de_60_gls.">[26]Insumos!$G$436</definedName>
    <definedName name="TANQUEAGUA">#REF!</definedName>
    <definedName name="TAPA_ALUMINIO_1x1">#REF!</definedName>
    <definedName name="TAPA_ALUMINIO_1x1_10">#REF!</definedName>
    <definedName name="TAPA_ALUMINIO_1x1_11">#REF!</definedName>
    <definedName name="TAPA_ALUMINIO_1x1_6">#REF!</definedName>
    <definedName name="TAPA_ALUMINIO_1x1_7">#REF!</definedName>
    <definedName name="TAPA_ALUMINIO_1x1_8">#REF!</definedName>
    <definedName name="TAPA_ALUMINIO_1x1_9">#REF!</definedName>
    <definedName name="Tapa_HA_para_Colector">'[26]Análisis grales'!$F$2466</definedName>
    <definedName name="Tapa_metalica_de_acero_inoxidable">[26]Insumos!$G$91</definedName>
    <definedName name="Tapa_metalica_octagonal">[26]Insumos!$G$710</definedName>
    <definedName name="Tapa_Pesada__H.F.">[26]Insumos!$G$440</definedName>
    <definedName name="TAPA_REGISTRO_HF">#REF!</definedName>
    <definedName name="TAPA_REGISTRO_HF_10">#REF!</definedName>
    <definedName name="TAPA_REGISTRO_HF_11">#REF!</definedName>
    <definedName name="TAPA_REGISTRO_HF_6">#REF!</definedName>
    <definedName name="TAPA_REGISTRO_HF_7">#REF!</definedName>
    <definedName name="TAPA_REGISTRO_HF_8">#REF!</definedName>
    <definedName name="TAPA_REGISTRO_HF_9">#REF!</definedName>
    <definedName name="TAPA_REGISTRO_HF_LIVIANA">#REF!</definedName>
    <definedName name="TAPA_REGISTRO_HF_LIVIANA_10">#REF!</definedName>
    <definedName name="TAPA_REGISTRO_HF_LIVIANA_11">#REF!</definedName>
    <definedName name="TAPA_REGISTRO_HF_LIVIANA_6">#REF!</definedName>
    <definedName name="TAPA_REGISTRO_HF_LIVIANA_7">#REF!</definedName>
    <definedName name="TAPA_REGISTRO_HF_LIVIANA_8">#REF!</definedName>
    <definedName name="TAPA_REGISTRO_HF_LIVIANA_9">#REF!</definedName>
    <definedName name="TAPACISALUM2727">#REF!</definedName>
    <definedName name="TAPAINODNAT">#REF!</definedName>
    <definedName name="Tapas_circulares_Registros__Sellada__Capacidad_de_carga_D400__transito_fluido_y_pesado__40_toneladas_._Llave_de_seguridad">[26]Insumos!$G$426</definedName>
    <definedName name="Tapas_Cuadradas_Registros_Capacidad_de_carga_B125__aceras_y_parqueos">[26]Insumos!$G$427</definedName>
    <definedName name="Tapas_HA_Moviles_para_Camara_de_purga">'[26]Análisis grales'!$F$4042</definedName>
    <definedName name="Tapas_HA_para_Canal_1x1x0.1">'[26]Análisis grales'!$F$4042</definedName>
    <definedName name="TAPE">#REF!</definedName>
    <definedName name="TAPE_3M">#REF!</definedName>
    <definedName name="TAPE_3M_10">#REF!</definedName>
    <definedName name="TAPE_3M_11">#REF!</definedName>
    <definedName name="TAPE_3M_6">#REF!</definedName>
    <definedName name="TAPE_3M_7">#REF!</definedName>
    <definedName name="TAPE_3M_8">#REF!</definedName>
    <definedName name="TAPE_3M_9">#REF!</definedName>
    <definedName name="TAPE23">#REF!</definedName>
    <definedName name="Tapete.2.1x0.8.habit.">#REF!</definedName>
    <definedName name="tapetes.1.8x1.1.habit.">#REF!</definedName>
    <definedName name="Tapetes.4.2x2.hall">#REF!</definedName>
    <definedName name="Tapon_hembra_pvc_1_2___presion">[26]Insumos!$G$375</definedName>
    <definedName name="Tapon_registro_de_4">[26]Insumos!$G$374</definedName>
    <definedName name="Tapones_Auditivos">[26]Insumos!$G$605</definedName>
    <definedName name="TAPONHHG1">#REF!</definedName>
    <definedName name="TAPONHHG112">#REF!</definedName>
    <definedName name="TAPONHHG12">#REF!</definedName>
    <definedName name="TAPONHHG2">#REF!</definedName>
    <definedName name="TAPONHHG2112">#REF!</definedName>
    <definedName name="TAPONHHG3">#REF!</definedName>
    <definedName name="TAPONHHG34">#REF!</definedName>
    <definedName name="TAPONHHG4">#REF!</definedName>
    <definedName name="TAPONMHG1">#REF!</definedName>
    <definedName name="TAPONMHG112">#REF!</definedName>
    <definedName name="TAPONMHG12">#REF!</definedName>
    <definedName name="TAPONMHG2">#REF!</definedName>
    <definedName name="TAPONMHG212">#REF!</definedName>
    <definedName name="TAPONMHG3">#REF!</definedName>
    <definedName name="TAPONMHG34">#REF!</definedName>
    <definedName name="TAPONMHG4">#REF!</definedName>
    <definedName name="TAPONREG2">#REF!</definedName>
    <definedName name="TAPONREG3">#REF!</definedName>
    <definedName name="TAPONREG4">#REF!</definedName>
    <definedName name="TARUGO">#REF!</definedName>
    <definedName name="TASA">[75]Insumos!$H$2</definedName>
    <definedName name="tasa.del.dolar">#REF!</definedName>
    <definedName name="Tasa_de_cambio_Dolar_ameicano">[26]Insumos!$G$7</definedName>
    <definedName name="TC">#REF!</definedName>
    <definedName name="techo.madera">#REF!</definedName>
    <definedName name="Techo.Madera.Cana">#REF!</definedName>
    <definedName name="Techo.madera.ondulina">#REF!</definedName>
    <definedName name="Techo.Madera.Shingle">[49]Análisis!$N$1024</definedName>
    <definedName name="Techo.MaderayCana">#REF!</definedName>
    <definedName name="Techo.MaderayShingels">#REF!</definedName>
    <definedName name="TECHOS">#REF!</definedName>
    <definedName name="TECHOS_AN">#REF!</definedName>
    <definedName name="TECHOTEJASFFORROCAO">#REF!</definedName>
    <definedName name="TECHOTEJASFFORROCED">#REF!</definedName>
    <definedName name="TECHOTEJASFFORROPINTRA">#REF!</definedName>
    <definedName name="TECHOTEJASFFORROROBBRA">#REF!</definedName>
    <definedName name="TECHOTEJCURVFORROCAO">#REF!</definedName>
    <definedName name="TECHOTEJCURVFORROCED">#REF!</definedName>
    <definedName name="TECHOTEJCURVFORROPINTRA">#REF!</definedName>
    <definedName name="TECHOTEJCURVFORROROBBRA">#REF!</definedName>
    <definedName name="TECHOTEJCURVSOBREFINO">#REF!</definedName>
    <definedName name="TECHOTEJCURVTIJPIN">#REF!</definedName>
    <definedName name="TECHOZIN26TIJPIN">#REF!</definedName>
    <definedName name="TEE_ACERO_12x8">#REF!</definedName>
    <definedName name="TEE_ACERO_12x8_10">#REF!</definedName>
    <definedName name="TEE_ACERO_12x8_11">#REF!</definedName>
    <definedName name="TEE_ACERO_12x8_6">#REF!</definedName>
    <definedName name="TEE_ACERO_12x8_7">#REF!</definedName>
    <definedName name="TEE_ACERO_12x8_8">#REF!</definedName>
    <definedName name="TEE_ACERO_12x8_9">#REF!</definedName>
    <definedName name="TEE_ACERO_16x12">#REF!</definedName>
    <definedName name="TEE_ACERO_16x12_10">#REF!</definedName>
    <definedName name="TEE_ACERO_16x12_11">#REF!</definedName>
    <definedName name="TEE_ACERO_16x12_6">#REF!</definedName>
    <definedName name="TEE_ACERO_16x12_7">#REF!</definedName>
    <definedName name="TEE_ACERO_16x12_8">#REF!</definedName>
    <definedName name="TEE_ACERO_16x12_9">#REF!</definedName>
    <definedName name="TEE_ACERO_16x16">#REF!</definedName>
    <definedName name="TEE_ACERO_16x16_10">#REF!</definedName>
    <definedName name="TEE_ACERO_16x16_11">#REF!</definedName>
    <definedName name="TEE_ACERO_16x16_6">#REF!</definedName>
    <definedName name="TEE_ACERO_16x16_7">#REF!</definedName>
    <definedName name="TEE_ACERO_16x16_8">#REF!</definedName>
    <definedName name="TEE_ACERO_16x16_9">#REF!</definedName>
    <definedName name="TEE_ACERO_16x6">#REF!</definedName>
    <definedName name="TEE_ACERO_16x6_10">#REF!</definedName>
    <definedName name="TEE_ACERO_16x6_11">#REF!</definedName>
    <definedName name="TEE_ACERO_16x6_6">#REF!</definedName>
    <definedName name="TEE_ACERO_16x6_7">#REF!</definedName>
    <definedName name="TEE_ACERO_16x6_8">#REF!</definedName>
    <definedName name="TEE_ACERO_16x6_9">#REF!</definedName>
    <definedName name="TEE_ACERO_16x8">#REF!</definedName>
    <definedName name="TEE_ACERO_16x8_10">#REF!</definedName>
    <definedName name="TEE_ACERO_16x8_11">#REF!</definedName>
    <definedName name="TEE_ACERO_16x8_6">#REF!</definedName>
    <definedName name="TEE_ACERO_16x8_7">#REF!</definedName>
    <definedName name="TEE_ACERO_16x8_8">#REF!</definedName>
    <definedName name="TEE_ACERO_16x8_9">#REF!</definedName>
    <definedName name="TEE_ACERO_20x16">#REF!</definedName>
    <definedName name="TEE_ACERO_20x16_10">#REF!</definedName>
    <definedName name="TEE_ACERO_20x16_11">#REF!</definedName>
    <definedName name="TEE_ACERO_20x16_6">#REF!</definedName>
    <definedName name="TEE_ACERO_20x16_7">#REF!</definedName>
    <definedName name="TEE_ACERO_20x16_8">#REF!</definedName>
    <definedName name="TEE_ACERO_20x16_9">#REF!</definedName>
    <definedName name="TEE_CPVC_12">#REF!</definedName>
    <definedName name="TEE_CPVC_12_10">#REF!</definedName>
    <definedName name="TEE_CPVC_12_11">#REF!</definedName>
    <definedName name="TEE_CPVC_12_6">#REF!</definedName>
    <definedName name="TEE_CPVC_12_7">#REF!</definedName>
    <definedName name="TEE_CPVC_12_8">#REF!</definedName>
    <definedName name="TEE_CPVC_12_9">#REF!</definedName>
    <definedName name="Tee_de_4___Drenaje">[26]Insumos!$G$52</definedName>
    <definedName name="TEE_HG_1">#REF!</definedName>
    <definedName name="TEE_HG_1_10">#REF!</definedName>
    <definedName name="TEE_HG_1_11">#REF!</definedName>
    <definedName name="TEE_HG_1_12">#REF!</definedName>
    <definedName name="TEE_HG_1_12_10">#REF!</definedName>
    <definedName name="TEE_HG_1_12_11">#REF!</definedName>
    <definedName name="TEE_HG_1_12_6">#REF!</definedName>
    <definedName name="TEE_HG_1_12_7">#REF!</definedName>
    <definedName name="TEE_HG_1_12_8">#REF!</definedName>
    <definedName name="TEE_HG_1_12_9">#REF!</definedName>
    <definedName name="TEE_HG_1_6">#REF!</definedName>
    <definedName name="TEE_HG_1_7">#REF!</definedName>
    <definedName name="TEE_HG_1_8">#REF!</definedName>
    <definedName name="TEE_HG_1_9">#REF!</definedName>
    <definedName name="TEE_HG_12">#REF!</definedName>
    <definedName name="TEE_HG_12_10">#REF!</definedName>
    <definedName name="TEE_HG_12_11">#REF!</definedName>
    <definedName name="TEE_HG_12_6">#REF!</definedName>
    <definedName name="TEE_HG_12_7">#REF!</definedName>
    <definedName name="TEE_HG_12_8">#REF!</definedName>
    <definedName name="TEE_HG_12_9">#REF!</definedName>
    <definedName name="TEE_HG_34">#REF!</definedName>
    <definedName name="TEE_HG_34_10">#REF!</definedName>
    <definedName name="TEE_HG_34_11">#REF!</definedName>
    <definedName name="TEE_HG_34_6">#REF!</definedName>
    <definedName name="TEE_HG_34_7">#REF!</definedName>
    <definedName name="TEE_HG_34_8">#REF!</definedName>
    <definedName name="TEE_HG_34_9">#REF!</definedName>
    <definedName name="TEE_PVC_PRES_1">#REF!</definedName>
    <definedName name="TEE_PVC_PRES_1_10">#REF!</definedName>
    <definedName name="TEE_PVC_PRES_1_11">#REF!</definedName>
    <definedName name="TEE_PVC_PRES_1_6">#REF!</definedName>
    <definedName name="TEE_PVC_PRES_1_7">#REF!</definedName>
    <definedName name="TEE_PVC_PRES_1_8">#REF!</definedName>
    <definedName name="TEE_PVC_PRES_1_9">#REF!</definedName>
    <definedName name="TEE_PVC_PRES_12">#REF!</definedName>
    <definedName name="TEE_PVC_PRES_12_10">#REF!</definedName>
    <definedName name="TEE_PVC_PRES_12_11">#REF!</definedName>
    <definedName name="TEE_PVC_PRES_12_6">#REF!</definedName>
    <definedName name="TEE_PVC_PRES_12_7">#REF!</definedName>
    <definedName name="TEE_PVC_PRES_12_8">#REF!</definedName>
    <definedName name="TEE_PVC_PRES_12_9">#REF!</definedName>
    <definedName name="TEE_PVC_PRES_34">#REF!</definedName>
    <definedName name="TEE_PVC_PRES_34_10">#REF!</definedName>
    <definedName name="TEE_PVC_PRES_34_11">#REF!</definedName>
    <definedName name="TEE_PVC_PRES_34_6">#REF!</definedName>
    <definedName name="TEE_PVC_PRES_34_7">#REF!</definedName>
    <definedName name="TEE_PVC_PRES_34_8">#REF!</definedName>
    <definedName name="TEE_PVC_PRES_34_9">#REF!</definedName>
    <definedName name="TEECPVC12">#REF!</definedName>
    <definedName name="TEECPVC34">#REF!</definedName>
    <definedName name="TEEHG1">#REF!</definedName>
    <definedName name="TEEHG112">#REF!</definedName>
    <definedName name="TEEHG12">#REF!</definedName>
    <definedName name="TEEHG125">#REF!</definedName>
    <definedName name="TEEHG2">#REF!</definedName>
    <definedName name="TEEHG212">#REF!</definedName>
    <definedName name="TEEHG3">#REF!</definedName>
    <definedName name="TEEHG34">#REF!</definedName>
    <definedName name="TEEHG4">#REF!</definedName>
    <definedName name="TEEPVCDREN2X2">#REF!</definedName>
    <definedName name="TEEPVCDREN3X2">#REF!</definedName>
    <definedName name="TEEPVCDREN3X3">#REF!</definedName>
    <definedName name="TEEPVCDREN4X2">#REF!</definedName>
    <definedName name="TEEPVCDREN4X3">#REF!</definedName>
    <definedName name="TEEPVCDREN4X4">#REF!</definedName>
    <definedName name="TEEPVCDREN6X3">#REF!</definedName>
    <definedName name="TEEPVCDREN6X4">#REF!</definedName>
    <definedName name="TEEPVCDREN6X6">#REF!</definedName>
    <definedName name="TEEPVCPRES1">#REF!</definedName>
    <definedName name="TEEPVCPRES112">#REF!</definedName>
    <definedName name="TEEPVCPRES12">#REF!</definedName>
    <definedName name="TEEPVCPRES2">#REF!</definedName>
    <definedName name="TEEPVCPRES3">#REF!</definedName>
    <definedName name="TEEPVCPRES34">#REF!</definedName>
    <definedName name="TEEPVCPRES4">#REF!</definedName>
    <definedName name="TEEPVCPRES6">#REF!</definedName>
    <definedName name="TEFLON">#REF!</definedName>
    <definedName name="TEFLON_10">#REF!</definedName>
    <definedName name="TEFLON_11">#REF!</definedName>
    <definedName name="TEFLON_6">#REF!</definedName>
    <definedName name="TEFLON_7">#REF!</definedName>
    <definedName name="TEFLON_8">#REF!</definedName>
    <definedName name="TEFLON_9">#REF!</definedName>
    <definedName name="TEJAASFINST">#REF!</definedName>
    <definedName name="Tejas.en.techo">[34]Análisis!$D$365</definedName>
    <definedName name="tejas.hispaniola">#REF!</definedName>
    <definedName name="Tensor_de_Geomallas">[26]Insumos!$G$729</definedName>
    <definedName name="Term.Superficie.Horm.">#REF!</definedName>
    <definedName name="Terminacion_de_superficie">'[26]Análisis grales'!$F$957</definedName>
    <definedName name="Thiner">[26]Insumos!$G$393</definedName>
    <definedName name="THINNER">#REF!</definedName>
    <definedName name="THINNER_10">#REF!</definedName>
    <definedName name="THINNER_11">#REF!</definedName>
    <definedName name="THINNER_6">#REF!</definedName>
    <definedName name="THINNER_7">#REF!</definedName>
    <definedName name="THINNER_8">#REF!</definedName>
    <definedName name="THINNER_9">#REF!</definedName>
    <definedName name="Thorobond_Rosado">[26]Insumos!$G$286</definedName>
    <definedName name="thyfhsr" hidden="1">'[11]ANALISIS STO DGO'!#REF!</definedName>
    <definedName name="TIERRAS">#REF!</definedName>
    <definedName name="TINACOS">#REF!</definedName>
    <definedName name="tiop" hidden="1">'[11]ANALISIS STO DGO'!#REF!</definedName>
    <definedName name="Tiro_para_plafond_tipo_L">[26]Insumos!$G$457</definedName>
    <definedName name="_xlnm.Print_Titles" localSheetId="0">'LP-Parte C'!$1:$7</definedName>
    <definedName name="_xlnm.Print_Titles">#N/A</definedName>
    <definedName name="TL_TABLE">#REF!</definedName>
    <definedName name="TNC">#REF!</definedName>
    <definedName name="Toallero">#REF!</definedName>
    <definedName name="Tolas">#REF!</definedName>
    <definedName name="Tolas_3">"$#REF!.$B$13"</definedName>
    <definedName name="Tolas_8">#REF!</definedName>
    <definedName name="toldo" hidden="1">'[11]ANALISIS STO DGO'!#REF!</definedName>
    <definedName name="TOMACORRIENTE_110V">#REF!</definedName>
    <definedName name="TOMACORRIENTE_110V_10">#REF!</definedName>
    <definedName name="TOMACORRIENTE_110V_11">#REF!</definedName>
    <definedName name="TOMACORRIENTE_110V_6">#REF!</definedName>
    <definedName name="TOMACORRIENTE_110V_7">#REF!</definedName>
    <definedName name="TOMACORRIENTE_110V_8">#REF!</definedName>
    <definedName name="TOMACORRIENTE_110V_9">#REF!</definedName>
    <definedName name="TOMACORRIENTE_220V_SENC">#REF!</definedName>
    <definedName name="TOMACORRIENTE_220V_SENC_10">#REF!</definedName>
    <definedName name="TOMACORRIENTE_220V_SENC_11">#REF!</definedName>
    <definedName name="TOMACORRIENTE_220V_SENC_6">#REF!</definedName>
    <definedName name="TOMACORRIENTE_220V_SENC_7">#REF!</definedName>
    <definedName name="TOMACORRIENTE_220V_SENC_8">#REF!</definedName>
    <definedName name="TOMACORRIENTE_220V_SENC_9">#REF!</definedName>
    <definedName name="TOMACORRIENTE_30a">#REF!</definedName>
    <definedName name="TOMACORRIENTE_30a_10">#REF!</definedName>
    <definedName name="TOMACORRIENTE_30a_11">#REF!</definedName>
    <definedName name="TOMACORRIENTE_30a_6">#REF!</definedName>
    <definedName name="TOMACORRIENTE_30a_7">#REF!</definedName>
    <definedName name="TOMACORRIENTE_30a_8">#REF!</definedName>
    <definedName name="TOMACORRIENTE_30a_9">#REF!</definedName>
    <definedName name="Tomacorriente_doble">[26]Insumos!$G$237</definedName>
    <definedName name="tope.marmol">#REF!</definedName>
    <definedName name="tope.marmol.p2">[57]Insumos!$C$207</definedName>
    <definedName name="TOPEMARMOLITE">#REF!</definedName>
    <definedName name="Topes.Asumido">#REF!</definedName>
    <definedName name="Topes.Baños">#REF!</definedName>
    <definedName name="Topes.bar">#REF!</definedName>
    <definedName name="toping.5cm">#REF!</definedName>
    <definedName name="TOPOGRAFIA_3">#N/A</definedName>
    <definedName name="Topografo">#REF!</definedName>
    <definedName name="Topografo_10">#REF!</definedName>
    <definedName name="Topografo_11">#REF!</definedName>
    <definedName name="Topografo_6">#REF!</definedName>
    <definedName name="Topografo_7">#REF!</definedName>
    <definedName name="Topografo_8">#REF!</definedName>
    <definedName name="Topografo_9">#REF!</definedName>
    <definedName name="TORN3X38">#REF!</definedName>
    <definedName name="TORNILLO">#REF!</definedName>
    <definedName name="TORNILLOS">#REF!</definedName>
    <definedName name="TORNILLOS_3">"$#REF!.$B$#REF!"</definedName>
    <definedName name="Tornillos_5_x3_8_3">#N/A</definedName>
    <definedName name="TORNILLOS_8">#REF!</definedName>
    <definedName name="tornillos_barra_de_defensa">[26]Insumos!$G$167</definedName>
    <definedName name="TORNILLOS_INODORO">#REF!</definedName>
    <definedName name="TORNILLOS_INODORO_10">#REF!</definedName>
    <definedName name="TORNILLOS_INODORO_11">#REF!</definedName>
    <definedName name="TORNILLOS_INODORO_6">#REF!</definedName>
    <definedName name="TORNILLOS_INODORO_7">#REF!</definedName>
    <definedName name="TORNILLOS_INODORO_8">#REF!</definedName>
    <definedName name="TORNILLOS_INODORO_9">#REF!</definedName>
    <definedName name="TORNILLOSFIJARARAN">#REF!</definedName>
    <definedName name="torta.de.piso.7cm">#REF!</definedName>
    <definedName name="torta.piso.10cm">#REF!</definedName>
    <definedName name="TOT">[21]Factura!#REF!</definedName>
    <definedName name="Total.Administración">#REF!</definedName>
    <definedName name="Total.Cocina">#REF!</definedName>
    <definedName name="Total.Comedor">#REF!</definedName>
    <definedName name="Total.Espectáculos">#REF!</definedName>
    <definedName name="Total.Ext.Area.Noble">#REF!</definedName>
    <definedName name="Total.Ext.Generales">#REF!</definedName>
    <definedName name="Total.Lavandería">#REF!</definedName>
    <definedName name="Total.Lobby">#REF!</definedName>
    <definedName name="Total.Prelim.A.N.">#REF!</definedName>
    <definedName name="Total.Prelim.FaseI">#REF!</definedName>
    <definedName name="Total.Villa1">#REF!</definedName>
    <definedName name="Total.Villa1.Baldosín">#REF!</definedName>
    <definedName name="Total.Villa2">#REF!</definedName>
    <definedName name="Total.Villa2.Baldosín">#REF!</definedName>
    <definedName name="totalgeneral_3">"$#REF!.$M$56"</definedName>
    <definedName name="tr" hidden="1">'[11]ANALISIS STO DGO'!#REF!</definedName>
    <definedName name="Trabajos_en_hierro">[26]Insumos!$G$89</definedName>
    <definedName name="trac2.5.t.22">[53]Insumos!$L$31</definedName>
    <definedName name="track">#REF!</definedName>
    <definedName name="TRACTOR_D8K">#REF!</definedName>
    <definedName name="TRACTOR_D8K_10">#REF!</definedName>
    <definedName name="TRACTOR_D8K_11">#REF!</definedName>
    <definedName name="TRACTOR_D8K_6">#REF!</definedName>
    <definedName name="TRACTOR_D8K_7">#REF!</definedName>
    <definedName name="TRACTOR_D8K_8">#REF!</definedName>
    <definedName name="TRACTOR_D8K_9">#REF!</definedName>
    <definedName name="TRAGRACAL">#REF!</definedName>
    <definedName name="TRAGRAROC">#REF!</definedName>
    <definedName name="TRAGRATIE">#REF!</definedName>
    <definedName name="TRANINSTVENTYPTA">#REF!</definedName>
    <definedName name="TRANSFER_MANUAL_150_3AMPS">#REF!</definedName>
    <definedName name="TRANSFER_MANUAL_150_3AMPS_10">#REF!</definedName>
    <definedName name="TRANSFER_MANUAL_150_3AMPS_11">#REF!</definedName>
    <definedName name="TRANSFER_MANUAL_150_3AMPS_6">#REF!</definedName>
    <definedName name="TRANSFER_MANUAL_150_3AMPS_7">#REF!</definedName>
    <definedName name="TRANSFER_MANUAL_150_3AMPS_8">#REF!</definedName>
    <definedName name="TRANSFER_MANUAL_150_3AMPS_9">#REF!</definedName>
    <definedName name="TRANSFER_MANUAL_800_3AMPS">#REF!</definedName>
    <definedName name="TRANSFER_MANUAL_800_3AMPS_10">#REF!</definedName>
    <definedName name="TRANSFER_MANUAL_800_3AMPS_11">#REF!</definedName>
    <definedName name="TRANSFER_MANUAL_800_3AMPS_6">#REF!</definedName>
    <definedName name="TRANSFER_MANUAL_800_3AMPS_7">#REF!</definedName>
    <definedName name="TRANSFER_MANUAL_800_3AMPS_8">#REF!</definedName>
    <definedName name="TRANSFER_MANUAL_800_3AMPS_9">#REF!</definedName>
    <definedName name="TRANSFORMADOR_100KVA_240_480_POSTE">#REF!</definedName>
    <definedName name="TRANSFORMADOR_100KVA_240_480_POSTE_10">#REF!</definedName>
    <definedName name="TRANSFORMADOR_100KVA_240_480_POSTE_11">#REF!</definedName>
    <definedName name="TRANSFORMADOR_100KVA_240_480_POSTE_6">#REF!</definedName>
    <definedName name="TRANSFORMADOR_100KVA_240_480_POSTE_7">#REF!</definedName>
    <definedName name="TRANSFORMADOR_100KVA_240_480_POSTE_8">#REF!</definedName>
    <definedName name="TRANSFORMADOR_100KVA_240_480_POSTE_9">#REF!</definedName>
    <definedName name="TRANSFORMADOR_15KVA_120_240_POSTE">#REF!</definedName>
    <definedName name="TRANSFORMADOR_15KVA_120_240_POSTE_10">#REF!</definedName>
    <definedName name="TRANSFORMADOR_15KVA_120_240_POSTE_11">#REF!</definedName>
    <definedName name="TRANSFORMADOR_15KVA_120_240_POSTE_6">#REF!</definedName>
    <definedName name="TRANSFORMADOR_15KVA_120_240_POSTE_7">#REF!</definedName>
    <definedName name="TRANSFORMADOR_15KVA_120_240_POSTE_8">#REF!</definedName>
    <definedName name="TRANSFORMADOR_15KVA_120_240_POSTE_9">#REF!</definedName>
    <definedName name="TRANSFORMADOR_25KVA_240_480_POSTE">#REF!</definedName>
    <definedName name="TRANSFORMADOR_25KVA_240_480_POSTE_10">#REF!</definedName>
    <definedName name="TRANSFORMADOR_25KVA_240_480_POSTE_11">#REF!</definedName>
    <definedName name="TRANSFORMADOR_25KVA_240_480_POSTE_6">#REF!</definedName>
    <definedName name="TRANSFORMADOR_25KVA_240_480_POSTE_7">#REF!</definedName>
    <definedName name="TRANSFORMADOR_25KVA_240_480_POSTE_8">#REF!</definedName>
    <definedName name="TRANSFORMADOR_25KVA_240_480_POSTE_9">#REF!</definedName>
    <definedName name="TRANSMINBARRO">#REF!</definedName>
    <definedName name="Transporte.Interno">#REF!</definedName>
    <definedName name="Transporte_de_equipos_maquinarias_a_Cibao">[26]Insumos!$G$644</definedName>
    <definedName name="TRANSTEJA165000">#REF!</definedName>
    <definedName name="TRANSTEJA16INT">#REF!</definedName>
    <definedName name="tratamiento" hidden="1">'[11]ANALISIS STO DGO'!#REF!</definedName>
    <definedName name="Tratamiento_Moldes_para_Barandilla_3">#N/A</definedName>
    <definedName name="TRATARMADERA">#REF!</definedName>
    <definedName name="TRIPLESEAL">#REF!</definedName>
    <definedName name="Trompo">#REF!</definedName>
    <definedName name="Trompo_10">#REF!</definedName>
    <definedName name="Trompo_11">#REF!</definedName>
    <definedName name="Trompo_6">#REF!</definedName>
    <definedName name="Trompo_7">#REF!</definedName>
    <definedName name="Trompo_8">#REF!</definedName>
    <definedName name="Trompo_9">#REF!</definedName>
    <definedName name="ttt" hidden="1">#REF!</definedName>
    <definedName name="Tub.Telf.TV">#REF!</definedName>
    <definedName name="tub8x12">[19]analisis!$G$2313</definedName>
    <definedName name="tub8x516">[19]analisis!$G$2322</definedName>
    <definedName name="TUBCPVC">#REF!</definedName>
    <definedName name="Tuberia_1_2__en_Poliestileno_de_baja_den">[26]Insumos!$G$37</definedName>
    <definedName name="Tuberia_drenaje_pvc_10__SDR_32.5">[26]Insumos!$G$247</definedName>
    <definedName name="Tuberia_drenaje_pvc_6_SDR_32.5">[26]Insumos!$G$246</definedName>
    <definedName name="Tuberia_drenaje_pvc_8__SDR_32.5">[26]Insumos!$G$248</definedName>
    <definedName name="TUBHG">#REF!</definedName>
    <definedName name="Tubo__de__Q_4__x_20__SDR_26">[26]Insumos!$G$467</definedName>
    <definedName name="Tubo_2_x19___pvc_SDR_41">[26]Insumos!$G$719</definedName>
    <definedName name="TUBO_ACERO_16">[55]INSU!$D$242</definedName>
    <definedName name="TUBO_ACERO_16_10">#REF!</definedName>
    <definedName name="TUBO_ACERO_16_11">#REF!</definedName>
    <definedName name="TUBO_ACERO_16_6">#REF!</definedName>
    <definedName name="TUBO_ACERO_16_7">#REF!</definedName>
    <definedName name="TUBO_ACERO_16_8">#REF!</definedName>
    <definedName name="TUBO_ACERO_16_9">#REF!</definedName>
    <definedName name="TUBO_ACERO_20">#REF!</definedName>
    <definedName name="TUBO_ACERO_20_10">#REF!</definedName>
    <definedName name="TUBO_ACERO_20_11">#REF!</definedName>
    <definedName name="TUBO_ACERO_20_6">#REF!</definedName>
    <definedName name="TUBO_ACERO_20_7">#REF!</definedName>
    <definedName name="TUBO_ACERO_20_8">#REF!</definedName>
    <definedName name="TUBO_ACERO_20_9">#REF!</definedName>
    <definedName name="TUBO_ACERO_20_e14">#REF!</definedName>
    <definedName name="TUBO_ACERO_20_e14_10">#REF!</definedName>
    <definedName name="TUBO_ACERO_20_e14_11">#REF!</definedName>
    <definedName name="TUBO_ACERO_20_e14_6">#REF!</definedName>
    <definedName name="TUBO_ACERO_20_e14_7">#REF!</definedName>
    <definedName name="TUBO_ACERO_20_e14_8">#REF!</definedName>
    <definedName name="TUBO_ACERO_20_e14_9">#REF!</definedName>
    <definedName name="TUBO_ACERO_3">#REF!</definedName>
    <definedName name="TUBO_ACERO_3_10">#REF!</definedName>
    <definedName name="TUBO_ACERO_3_11">#REF!</definedName>
    <definedName name="TUBO_ACERO_3_6">#REF!</definedName>
    <definedName name="TUBO_ACERO_3_7">#REF!</definedName>
    <definedName name="TUBO_ACERO_3_8">#REF!</definedName>
    <definedName name="TUBO_ACERO_3_9">#REF!</definedName>
    <definedName name="TUBO_ACERO_4">#REF!</definedName>
    <definedName name="TUBO_ACERO_4_10">#REF!</definedName>
    <definedName name="TUBO_ACERO_4_11">#REF!</definedName>
    <definedName name="TUBO_ACERO_4_6">#REF!</definedName>
    <definedName name="TUBO_ACERO_4_7">#REF!</definedName>
    <definedName name="TUBO_ACERO_4_8">#REF!</definedName>
    <definedName name="TUBO_ACERO_4_9">#REF!</definedName>
    <definedName name="TUBO_ACERO_6">[55]INSU!$D$244</definedName>
    <definedName name="TUBO_ACERO_6_10">#REF!</definedName>
    <definedName name="TUBO_ACERO_6_11">#REF!</definedName>
    <definedName name="TUBO_ACERO_6_6">#REF!</definedName>
    <definedName name="TUBO_ACERO_6_7">#REF!</definedName>
    <definedName name="TUBO_ACERO_6_8">#REF!</definedName>
    <definedName name="TUBO_ACERO_6_9">#REF!</definedName>
    <definedName name="TUBO_ACERO_8">#REF!</definedName>
    <definedName name="TUBO_ACERO_8_10">#REF!</definedName>
    <definedName name="TUBO_ACERO_8_11">#REF!</definedName>
    <definedName name="TUBO_ACERO_8_6">#REF!</definedName>
    <definedName name="TUBO_ACERO_8_7">#REF!</definedName>
    <definedName name="TUBO_ACERO_8_8">#REF!</definedName>
    <definedName name="TUBO_ACERO_8_9">#REF!</definedName>
    <definedName name="TUBO_CPVC_12">#REF!</definedName>
    <definedName name="TUBO_CPVC_12_10">#REF!</definedName>
    <definedName name="TUBO_CPVC_12_11">#REF!</definedName>
    <definedName name="TUBO_CPVC_12_6">#REF!</definedName>
    <definedName name="TUBO_CPVC_12_7">#REF!</definedName>
    <definedName name="TUBO_CPVC_12_8">#REF!</definedName>
    <definedName name="TUBO_CPVC_12_9">#REF!</definedName>
    <definedName name="Tubo_de_1__x_20___SCH40">[26]Insumos!$G$47</definedName>
    <definedName name="Tubo_de_3__x_19__SDR_41">[26]Insumos!$G$122</definedName>
    <definedName name="Tubo_de_4__x_19__SDR_41">[26]Insumos!$G$45</definedName>
    <definedName name="Tubo_de_acero_2x2">[26]Insumos!$G$86</definedName>
    <definedName name="TUBO_FLEXIBLE_INODORO_C_TUERCA">#REF!</definedName>
    <definedName name="TUBO_FLEXIBLE_INODORO_C_TUERCA_10">#REF!</definedName>
    <definedName name="TUBO_FLEXIBLE_INODORO_C_TUERCA_11">#REF!</definedName>
    <definedName name="TUBO_FLEXIBLE_INODORO_C_TUERCA_6">#REF!</definedName>
    <definedName name="TUBO_FLEXIBLE_INODORO_C_TUERCA_7">#REF!</definedName>
    <definedName name="TUBO_FLEXIBLE_INODORO_C_TUERCA_8">#REF!</definedName>
    <definedName name="TUBO_FLEXIBLE_INODORO_C_TUERCA_9">#REF!</definedName>
    <definedName name="Tubo_Flexible_Niquel_C_Bushing">[26]Insumos!$G$370</definedName>
    <definedName name="Tubo_Flexible_tipo_manguera">[26]Insumos!$G$444</definedName>
    <definedName name="TUBO_HA_36">#REF!</definedName>
    <definedName name="TUBO_HA_36_10">#REF!</definedName>
    <definedName name="TUBO_HA_36_11">#REF!</definedName>
    <definedName name="TUBO_HA_36_6">#REF!</definedName>
    <definedName name="TUBO_HA_36_7">#REF!</definedName>
    <definedName name="TUBO_HA_36_8">#REF!</definedName>
    <definedName name="TUBO_HA_36_9">#REF!</definedName>
    <definedName name="Tubo_herrería_2__1__1_16___hierro_negro">[26]Insumos!$G$414</definedName>
    <definedName name="TUBO_HG_1">#REF!</definedName>
    <definedName name="Tubo_HG_1_1_2__X_15__p_mc">[26]Insumos!$G$201</definedName>
    <definedName name="Tubo_HG_1_1_4_x_20_p_mc">[26]Insumos!$G$471</definedName>
    <definedName name="TUBO_HG_1_10">#REF!</definedName>
    <definedName name="TUBO_HG_1_11">#REF!</definedName>
    <definedName name="TUBO_HG_1_12">#REF!</definedName>
    <definedName name="TUBO_HG_1_12_10">#REF!</definedName>
    <definedName name="TUBO_HG_1_12_11">#REF!</definedName>
    <definedName name="TUBO_HG_1_12_6">#REF!</definedName>
    <definedName name="TUBO_HG_1_12_7">#REF!</definedName>
    <definedName name="TUBO_HG_1_12_8">#REF!</definedName>
    <definedName name="TUBO_HG_1_12_9">#REF!</definedName>
    <definedName name="TUBO_HG_1_6">#REF!</definedName>
    <definedName name="TUBO_HG_1_7">#REF!</definedName>
    <definedName name="TUBO_HG_1_8">#REF!</definedName>
    <definedName name="TUBO_HG_1_9">#REF!</definedName>
    <definedName name="TUBO_HG_12">#REF!</definedName>
    <definedName name="TUBO_HG_12_10">#REF!</definedName>
    <definedName name="TUBO_HG_12_11">#REF!</definedName>
    <definedName name="TUBO_HG_12_6">#REF!</definedName>
    <definedName name="TUBO_HG_12_7">#REF!</definedName>
    <definedName name="TUBO_HG_12_8">#REF!</definedName>
    <definedName name="TUBO_HG_12_9">#REF!</definedName>
    <definedName name="Tubo_HG_2x20_p_mc">[26]Insumos!$G$470</definedName>
    <definedName name="TUBO_HG_34">#REF!</definedName>
    <definedName name="TUBO_HG_34_10">#REF!</definedName>
    <definedName name="TUBO_HG_34_11">#REF!</definedName>
    <definedName name="TUBO_HG_34_6">#REF!</definedName>
    <definedName name="TUBO_HG_34_7">#REF!</definedName>
    <definedName name="TUBO_HG_34_8">#REF!</definedName>
    <definedName name="TUBO_HG_34_9">#REF!</definedName>
    <definedName name="Tubo_PVC_de_12__SDR_21_CON_JUNTA_DE_GOMA">[26]Insumos!$G$177</definedName>
    <definedName name="Tubo_PVC_de_12__SDR_26">[26]Insumos!$G$179</definedName>
    <definedName name="Tubo_PVC_de_18__SDR_26_CON_JUNTA_DE_GOMA">[26]Insumos!$G$178</definedName>
    <definedName name="Tubo_PVC_de_3__SDR_26">[26]Insumos!$G$243</definedName>
    <definedName name="Tubo_PVC_de_4__SDR_26">[26]Insumos!$G$568</definedName>
    <definedName name="Tubo_PVC_de_6__SDR_26">[26]Insumos!$G$244</definedName>
    <definedName name="TUBO_PVC_DRENAJE_1_12">#REF!</definedName>
    <definedName name="TUBO_PVC_DRENAJE_1_12_10">#REF!</definedName>
    <definedName name="TUBO_PVC_DRENAJE_1_12_11">#REF!</definedName>
    <definedName name="TUBO_PVC_DRENAJE_1_12_6">#REF!</definedName>
    <definedName name="TUBO_PVC_DRENAJE_1_12_7">#REF!</definedName>
    <definedName name="TUBO_PVC_DRENAJE_1_12_8">#REF!</definedName>
    <definedName name="TUBO_PVC_DRENAJE_1_12_9">#REF!</definedName>
    <definedName name="Tubo_PVC_Drenaje_de__3___SDR_41">[26]Insumos!$G$365</definedName>
    <definedName name="TUBO_PVC_SCH40_12">#REF!</definedName>
    <definedName name="TUBO_PVC_SCH40_12_10">#REF!</definedName>
    <definedName name="TUBO_PVC_SCH40_12_11">#REF!</definedName>
    <definedName name="TUBO_PVC_SCH40_12_6">#REF!</definedName>
    <definedName name="TUBO_PVC_SCH40_12_7">#REF!</definedName>
    <definedName name="TUBO_PVC_SCH40_12_8">#REF!</definedName>
    <definedName name="TUBO_PVC_SCH40_12_9">#REF!</definedName>
    <definedName name="TUBO_PVC_SCH40_34">#REF!</definedName>
    <definedName name="TUBO_PVC_SCH40_34_10">#REF!</definedName>
    <definedName name="TUBO_PVC_SCH40_34_11">#REF!</definedName>
    <definedName name="TUBO_PVC_SCH40_34_6">#REF!</definedName>
    <definedName name="TUBO_PVC_SCH40_34_7">#REF!</definedName>
    <definedName name="TUBO_PVC_SCH40_34_8">#REF!</definedName>
    <definedName name="TUBO_PVC_SCH40_34_9">#REF!</definedName>
    <definedName name="TUBO_PVC_SDR21_2">#REF!</definedName>
    <definedName name="TUBO_PVC_SDR21_2_10">#REF!</definedName>
    <definedName name="TUBO_PVC_SDR21_2_11">#REF!</definedName>
    <definedName name="TUBO_PVC_SDR21_2_6">#REF!</definedName>
    <definedName name="TUBO_PVC_SDR21_2_7">#REF!</definedName>
    <definedName name="TUBO_PVC_SDR21_2_8">#REF!</definedName>
    <definedName name="TUBO_PVC_SDR21_2_9">#REF!</definedName>
    <definedName name="TUBO_PVC_SDR21_JG_16">#REF!</definedName>
    <definedName name="TUBO_PVC_SDR21_JG_16_10">#REF!</definedName>
    <definedName name="TUBO_PVC_SDR21_JG_16_11">#REF!</definedName>
    <definedName name="TUBO_PVC_SDR21_JG_16_6">#REF!</definedName>
    <definedName name="TUBO_PVC_SDR21_JG_16_7">#REF!</definedName>
    <definedName name="TUBO_PVC_SDR21_JG_16_8">#REF!</definedName>
    <definedName name="TUBO_PVC_SDR21_JG_16_9">#REF!</definedName>
    <definedName name="TUBO_PVC_SDR21_JG_6">#REF!</definedName>
    <definedName name="TUBO_PVC_SDR21_JG_6_10">#REF!</definedName>
    <definedName name="TUBO_PVC_SDR21_JG_6_11">#REF!</definedName>
    <definedName name="TUBO_PVC_SDR21_JG_6_6">#REF!</definedName>
    <definedName name="TUBO_PVC_SDR21_JG_6_7">#REF!</definedName>
    <definedName name="TUBO_PVC_SDR21_JG_6_8">#REF!</definedName>
    <definedName name="TUBO_PVC_SDR21_JG_6_9">#REF!</definedName>
    <definedName name="TUBO_PVC_SDR21_JG_8">#REF!</definedName>
    <definedName name="TUBO_PVC_SDR21_JG_8_10">#REF!</definedName>
    <definedName name="TUBO_PVC_SDR21_JG_8_11">#REF!</definedName>
    <definedName name="TUBO_PVC_SDR21_JG_8_6">#REF!</definedName>
    <definedName name="TUBO_PVC_SDR21_JG_8_7">#REF!</definedName>
    <definedName name="TUBO_PVC_SDR21_JG_8_8">#REF!</definedName>
    <definedName name="TUBO_PVC_SDR21_JG_8_9">#REF!</definedName>
    <definedName name="TUBO_PVC_SDR26_12">#REF!</definedName>
    <definedName name="TUBO_PVC_SDR26_12_10">#REF!</definedName>
    <definedName name="TUBO_PVC_SDR26_12_11">#REF!</definedName>
    <definedName name="TUBO_PVC_SDR26_12_6">#REF!</definedName>
    <definedName name="TUBO_PVC_SDR26_12_7">#REF!</definedName>
    <definedName name="TUBO_PVC_SDR26_12_8">#REF!</definedName>
    <definedName name="TUBO_PVC_SDR26_12_9">#REF!</definedName>
    <definedName name="TUBO_PVC_SDR26_2">#REF!</definedName>
    <definedName name="TUBO_PVC_SDR26_2_10">#REF!</definedName>
    <definedName name="TUBO_PVC_SDR26_2_11">#REF!</definedName>
    <definedName name="TUBO_PVC_SDR26_2_6">#REF!</definedName>
    <definedName name="TUBO_PVC_SDR26_2_7">#REF!</definedName>
    <definedName name="TUBO_PVC_SDR26_2_8">#REF!</definedName>
    <definedName name="TUBO_PVC_SDR26_2_9">#REF!</definedName>
    <definedName name="TUBO_PVC_SDR26_34">#REF!</definedName>
    <definedName name="TUBO_PVC_SDR26_34_10">#REF!</definedName>
    <definedName name="TUBO_PVC_SDR26_34_11">#REF!</definedName>
    <definedName name="TUBO_PVC_SDR26_34_6">#REF!</definedName>
    <definedName name="TUBO_PVC_SDR26_34_7">#REF!</definedName>
    <definedName name="TUBO_PVC_SDR26_34_8">#REF!</definedName>
    <definedName name="TUBO_PVC_SDR26_34_9">#REF!</definedName>
    <definedName name="TUBO_PVC_SDR26_JG_16">#REF!</definedName>
    <definedName name="TUBO_PVC_SDR26_JG_16_10">#REF!</definedName>
    <definedName name="TUBO_PVC_SDR26_JG_16_11">#REF!</definedName>
    <definedName name="TUBO_PVC_SDR26_JG_16_6">#REF!</definedName>
    <definedName name="TUBO_PVC_SDR26_JG_16_7">#REF!</definedName>
    <definedName name="TUBO_PVC_SDR26_JG_16_8">#REF!</definedName>
    <definedName name="TUBO_PVC_SDR26_JG_16_9">#REF!</definedName>
    <definedName name="TUBO_PVC_SDR26_JG_3">#REF!</definedName>
    <definedName name="TUBO_PVC_SDR26_JG_3_10">#REF!</definedName>
    <definedName name="TUBO_PVC_SDR26_JG_3_11">#REF!</definedName>
    <definedName name="TUBO_PVC_SDR26_JG_3_6">#REF!</definedName>
    <definedName name="TUBO_PVC_SDR26_JG_3_7">#REF!</definedName>
    <definedName name="TUBO_PVC_SDR26_JG_3_8">#REF!</definedName>
    <definedName name="TUBO_PVC_SDR26_JG_3_9">#REF!</definedName>
    <definedName name="TUBO_PVC_SDR26_JG_4">#REF!</definedName>
    <definedName name="TUBO_PVC_SDR26_JG_4_10">#REF!</definedName>
    <definedName name="TUBO_PVC_SDR26_JG_4_11">#REF!</definedName>
    <definedName name="TUBO_PVC_SDR26_JG_4_6">#REF!</definedName>
    <definedName name="TUBO_PVC_SDR26_JG_4_7">#REF!</definedName>
    <definedName name="TUBO_PVC_SDR26_JG_4_8">#REF!</definedName>
    <definedName name="TUBO_PVC_SDR26_JG_4_9">#REF!</definedName>
    <definedName name="TUBO_PVC_SDR26_JG_6">#REF!</definedName>
    <definedName name="TUBO_PVC_SDR26_JG_6_10">#REF!</definedName>
    <definedName name="TUBO_PVC_SDR26_JG_6_11">#REF!</definedName>
    <definedName name="TUBO_PVC_SDR26_JG_6_6">#REF!</definedName>
    <definedName name="TUBO_PVC_SDR26_JG_6_7">#REF!</definedName>
    <definedName name="TUBO_PVC_SDR26_JG_6_8">#REF!</definedName>
    <definedName name="TUBO_PVC_SDR26_JG_6_9">#REF!</definedName>
    <definedName name="TUBO_PVC_SDR26_JG_8">#REF!</definedName>
    <definedName name="TUBO_PVC_SDR26_JG_8_10">#REF!</definedName>
    <definedName name="TUBO_PVC_SDR26_JG_8_11">#REF!</definedName>
    <definedName name="TUBO_PVC_SDR26_JG_8_6">#REF!</definedName>
    <definedName name="TUBO_PVC_SDR26_JG_8_7">#REF!</definedName>
    <definedName name="TUBO_PVC_SDR26_JG_8_8">#REF!</definedName>
    <definedName name="TUBO_PVC_SDR26_JG_8_9">#REF!</definedName>
    <definedName name="TUBO_PVC_SDR325_JG_16">#REF!</definedName>
    <definedName name="TUBO_PVC_SDR325_JG_16_10">#REF!</definedName>
    <definedName name="TUBO_PVC_SDR325_JG_16_11">#REF!</definedName>
    <definedName name="TUBO_PVC_SDR325_JG_16_6">#REF!</definedName>
    <definedName name="TUBO_PVC_SDR325_JG_16_7">#REF!</definedName>
    <definedName name="TUBO_PVC_SDR325_JG_16_8">#REF!</definedName>
    <definedName name="TUBO_PVC_SDR325_JG_16_9">#REF!</definedName>
    <definedName name="TUBO_PVC_SDR325_JG_20">#REF!</definedName>
    <definedName name="TUBO_PVC_SDR325_JG_20_10">#REF!</definedName>
    <definedName name="TUBO_PVC_SDR325_JG_20_11">#REF!</definedName>
    <definedName name="TUBO_PVC_SDR325_JG_20_6">#REF!</definedName>
    <definedName name="TUBO_PVC_SDR325_JG_20_7">#REF!</definedName>
    <definedName name="TUBO_PVC_SDR325_JG_20_8">#REF!</definedName>
    <definedName name="TUBO_PVC_SDR325_JG_20_9">#REF!</definedName>
    <definedName name="TUBO_PVC_SDR325_JG_8">#REF!</definedName>
    <definedName name="TUBO_PVC_SDR325_JG_8_10">#REF!</definedName>
    <definedName name="TUBO_PVC_SDR325_JG_8_11">#REF!</definedName>
    <definedName name="TUBO_PVC_SDR325_JG_8_6">#REF!</definedName>
    <definedName name="TUBO_PVC_SDR325_JG_8_7">#REF!</definedName>
    <definedName name="TUBO_PVC_SDR325_JG_8_8">#REF!</definedName>
    <definedName name="TUBO_PVC_SDR325_JG_8_9">#REF!</definedName>
    <definedName name="TUBO_PVC_SDR41_2">#REF!</definedName>
    <definedName name="TUBO_PVC_SDR41_2_10">#REF!</definedName>
    <definedName name="TUBO_PVC_SDR41_2_11">#REF!</definedName>
    <definedName name="TUBO_PVC_SDR41_2_6">#REF!</definedName>
    <definedName name="TUBO_PVC_SDR41_2_7">#REF!</definedName>
    <definedName name="TUBO_PVC_SDR41_2_8">#REF!</definedName>
    <definedName name="TUBO_PVC_SDR41_2_9">#REF!</definedName>
    <definedName name="TUBO_PVC_SDR41_3">#REF!</definedName>
    <definedName name="TUBO_PVC_SDR41_3_10">#REF!</definedName>
    <definedName name="TUBO_PVC_SDR41_3_11">#REF!</definedName>
    <definedName name="TUBO_PVC_SDR41_3_6">#REF!</definedName>
    <definedName name="TUBO_PVC_SDR41_3_7">#REF!</definedName>
    <definedName name="TUBO_PVC_SDR41_3_8">#REF!</definedName>
    <definedName name="TUBO_PVC_SDR41_3_9">#REF!</definedName>
    <definedName name="TUBO_PVC_SDR41_4">#REF!</definedName>
    <definedName name="TUBO_PVC_SDR41_4_10">#REF!</definedName>
    <definedName name="TUBO_PVC_SDR41_4_11">#REF!</definedName>
    <definedName name="TUBO_PVC_SDR41_4_6">#REF!</definedName>
    <definedName name="TUBO_PVC_SDR41_4_7">#REF!</definedName>
    <definedName name="TUBO_PVC_SDR41_4_8">#REF!</definedName>
    <definedName name="TUBO_PVC_SDR41_4_9">#REF!</definedName>
    <definedName name="Tubo_reforzado___24__x_1.10_m___C_IV">[26]Insumos!$G$480</definedName>
    <definedName name="Tubo_reforzado___36__x_1.10_m___C_IV">[26]Insumos!$G$484</definedName>
    <definedName name="Tubo_reforzado___42__x_1.10_m___C_III">[26]Insumos!$G$483</definedName>
    <definedName name="Tubo_reforzado___48__x_1.10_m___C_IV">[26]Insumos!$G$485</definedName>
    <definedName name="Tubo_reforzado___60__x_1.10_m___C_IV">[26]Insumos!$G$486</definedName>
    <definedName name="TUBOCPVC12">#REF!</definedName>
    <definedName name="TUBOCPVC34">#REF!</definedName>
    <definedName name="TUBOFLEXC">#REF!</definedName>
    <definedName name="TUBOFLEXCINO">#REF!</definedName>
    <definedName name="TUBOFLEXCLAV">#REF!</definedName>
    <definedName name="TUBOFLEXI">#REF!</definedName>
    <definedName name="TUBOFLEXL">#REF!</definedName>
    <definedName name="TUBOFLEXP">#REF!</definedName>
    <definedName name="TUBOFLUO4">#REF!</definedName>
    <definedName name="TUBOHG1">#REF!</definedName>
    <definedName name="TUBOHG112">#REF!</definedName>
    <definedName name="TUBOHG12">#REF!</definedName>
    <definedName name="TUBOHG125">#REF!</definedName>
    <definedName name="TUBOHG2">#REF!</definedName>
    <definedName name="TUBOHG212">#REF!</definedName>
    <definedName name="TUBOHG3">#REF!</definedName>
    <definedName name="TUBOHG34">#REF!</definedName>
    <definedName name="TUBOHG4">#REF!</definedName>
    <definedName name="TUBOPVCDREN112">#REF!</definedName>
    <definedName name="TUBOPVCDREN2">#REF!</definedName>
    <definedName name="TUBOPVCDREN3">#REF!</definedName>
    <definedName name="TUBOPVCDREN4">#REF!</definedName>
    <definedName name="TUBOPVCDREN6">#REF!</definedName>
    <definedName name="TUBOPVCDREN8">#REF!</definedName>
    <definedName name="TUBOPVCPRES1">#REF!</definedName>
    <definedName name="TUBOPVCPRES112">#REF!</definedName>
    <definedName name="TUBOPVCPRES12">#REF!</definedName>
    <definedName name="TUBOPVCPRES2">#REF!</definedName>
    <definedName name="TUBOPVCPRES3">#REF!</definedName>
    <definedName name="TUBOPVCPRES34">#REF!</definedName>
    <definedName name="TUBOPVCPRES4">#REF!</definedName>
    <definedName name="TUBOPVCPRES6">#REF!</definedName>
    <definedName name="TUBOPVCSDR21X2">#REF!</definedName>
    <definedName name="TUBOPVCSDR21X3">#REF!</definedName>
    <definedName name="TUBOPVCSDR21X4">#REF!</definedName>
    <definedName name="TUBOPVCSDR21X6">#REF!</definedName>
    <definedName name="TUBOPVCSDR21X8">#REF!</definedName>
    <definedName name="TUBOPVCSDR26X1">#REF!</definedName>
    <definedName name="TUBOPVCSDR26X112">#REF!</definedName>
    <definedName name="TUBOPVCSDR26X12">#REF!</definedName>
    <definedName name="TUBOPVCSDR26X2">#REF!</definedName>
    <definedName name="TUBOPVCSDR26X3">#REF!</definedName>
    <definedName name="TUBOPVCSDR26X34">#REF!</definedName>
    <definedName name="TUBOPVCSDR26X4">#REF!</definedName>
    <definedName name="TUBOPVCSDR26X6">#REF!</definedName>
    <definedName name="TUBOPVCSDR26X8">#REF!</definedName>
    <definedName name="TUBOPVCSDR41X2">#REF!</definedName>
    <definedName name="TUBOPVCSDR41X3">#REF!</definedName>
    <definedName name="TUBOPVCSDR41X4">#REF!</definedName>
    <definedName name="TUBOPVCSDR41X6">#REF!</definedName>
    <definedName name="TUBOPVCSDR41X8">#REF!</definedName>
    <definedName name="Tubos_de_1_2__electricidad">[26]Insumos!$G$223</definedName>
    <definedName name="Tubos_de_Hormigon_Reforzado_de_30__X1.1">[26]Insumos!$G$481</definedName>
    <definedName name="Tubos_pvc_semipres.4__sdr_32.5">[26]Insumos!$G$361</definedName>
    <definedName name="TUBOS_REFORZADOS_C_V_60__x_1.10">[26]Insumos!$G$492</definedName>
    <definedName name="TUBPVCDRE">#REF!</definedName>
    <definedName name="TUBPVCPRE">#REF!</definedName>
    <definedName name="TUERRES" hidden="1">'[11]ANALISIS STO DGO'!#REF!</definedName>
    <definedName name="Turo" hidden="1">'[11]ANALISIS STO DGO'!#REF!</definedName>
    <definedName name="tuyjuit" hidden="1">'[11]ANALISIS STO DGO'!#REF!</definedName>
    <definedName name="tuyutyuyt" hidden="1">'[11]ANALISIS STO DGO'!#REF!</definedName>
    <definedName name="tuyyij" hidden="1">'[11]ANALISIS STO DGO'!#REF!</definedName>
    <definedName name="TYPE_3M">#REF!</definedName>
    <definedName name="TYPE_3M_10">#REF!</definedName>
    <definedName name="TYPE_3M_11">#REF!</definedName>
    <definedName name="TYPE_3M_6">#REF!</definedName>
    <definedName name="TYPE_3M_7">#REF!</definedName>
    <definedName name="TYPE_3M_8">#REF!</definedName>
    <definedName name="TYPE_3M_9">#REF!</definedName>
    <definedName name="tytuyu" hidden="1">'[11]ANALISIS STO DGO'!#REF!</definedName>
    <definedName name="tyuiti" hidden="1">'[11]ANALISIS STO DGO'!#REF!</definedName>
    <definedName name="tyutyu" hidden="1">'[11]ANALISIS STO DGO'!#REF!</definedName>
    <definedName name="u">[89]MO!$B$11</definedName>
    <definedName name="ud">[12]exteriores!$D$66</definedName>
    <definedName name="ugk" hidden="1">'[11]ANALISIS STO DGO'!#REF!</definedName>
    <definedName name="uh">[37]Análisis!#REF!</definedName>
    <definedName name="uikk" hidden="1">'[11]ANALISIS STO DGO'!#REF!</definedName>
    <definedName name="ukhjg" hidden="1">'[11]ANALISIS STO DGO'!#REF!</definedName>
    <definedName name="UND">#N/A</definedName>
    <definedName name="UND_6">NA()</definedName>
    <definedName name="UNION_HG_1">#REF!</definedName>
    <definedName name="UNION_HG_1_10">#REF!</definedName>
    <definedName name="UNION_HG_1_11">#REF!</definedName>
    <definedName name="UNION_HG_1_6">#REF!</definedName>
    <definedName name="UNION_HG_1_7">#REF!</definedName>
    <definedName name="UNION_HG_1_8">#REF!</definedName>
    <definedName name="UNION_HG_1_9">#REF!</definedName>
    <definedName name="UNION_HG_12">#REF!</definedName>
    <definedName name="UNION_HG_12_10">#REF!</definedName>
    <definedName name="UNION_HG_12_11">#REF!</definedName>
    <definedName name="UNION_HG_12_6">#REF!</definedName>
    <definedName name="UNION_HG_12_7">#REF!</definedName>
    <definedName name="UNION_HG_12_8">#REF!</definedName>
    <definedName name="UNION_HG_12_9">#REF!</definedName>
    <definedName name="UNION_HG_34">#REF!</definedName>
    <definedName name="UNION_HG_34_10">#REF!</definedName>
    <definedName name="UNION_HG_34_11">#REF!</definedName>
    <definedName name="UNION_HG_34_6">#REF!</definedName>
    <definedName name="UNION_HG_34_7">#REF!</definedName>
    <definedName name="UNION_HG_34_8">#REF!</definedName>
    <definedName name="UNION_HG_34_9">#REF!</definedName>
    <definedName name="UNION_PVC_PRES_12">#REF!</definedName>
    <definedName name="UNION_PVC_PRES_12_10">#REF!</definedName>
    <definedName name="UNION_PVC_PRES_12_11">#REF!</definedName>
    <definedName name="UNION_PVC_PRES_12_6">#REF!</definedName>
    <definedName name="UNION_PVC_PRES_12_7">#REF!</definedName>
    <definedName name="UNION_PVC_PRES_12_8">#REF!</definedName>
    <definedName name="UNION_PVC_PRES_12_9">#REF!</definedName>
    <definedName name="UNION_PVC_PRES_34">#REF!</definedName>
    <definedName name="UNION_PVC_PRES_34_10">#REF!</definedName>
    <definedName name="UNION_PVC_PRES_34_11">#REF!</definedName>
    <definedName name="UNION_PVC_PRES_34_6">#REF!</definedName>
    <definedName name="UNION_PVC_PRES_34_7">#REF!</definedName>
    <definedName name="UNION_PVC_PRES_34_8">#REF!</definedName>
    <definedName name="UNION_PVC_PRES_34_9">#REF!</definedName>
    <definedName name="UNIONPVCPRES1">#REF!</definedName>
    <definedName name="UNIONPVCPRES112">#REF!</definedName>
    <definedName name="UNIONPVCPRES12">#REF!</definedName>
    <definedName name="UNIONPVCPRES2">#REF!</definedName>
    <definedName name="UNIONPVCPRES3">#REF!</definedName>
    <definedName name="UNIONPVCPRES34">#REF!</definedName>
    <definedName name="UNIONPVCPRES4">#REF!</definedName>
    <definedName name="UNIONUNI112HG">#REF!</definedName>
    <definedName name="UNIONUNI125HG">#REF!</definedName>
    <definedName name="UNIONUNI12HG">#REF!</definedName>
    <definedName name="UNIONUNI1HG">#REF!</definedName>
    <definedName name="UNIONUNI212HG">#REF!</definedName>
    <definedName name="UNIONUNI2HG">#REF!</definedName>
    <definedName name="UNIONUNI34HG">#REF!</definedName>
    <definedName name="UNIONUNI3HG">#REF!</definedName>
    <definedName name="UNIONUNI4HG">#REF!</definedName>
    <definedName name="UoM">#REF!</definedName>
    <definedName name="USDOLAR">#REF!</definedName>
    <definedName name="uso.vibrador">'[58]Costos Mano de Obra'!$O$42</definedName>
    <definedName name="Uso_de_computador_para_control">[26]Insumos!$G$633</definedName>
    <definedName name="Uso_de_herramientas_conf._acero">[26]Insumos!$G$569</definedName>
    <definedName name="USOSMADERA">#REF!</definedName>
    <definedName name="uykyu" hidden="1">'[11]ANALISIS STO DGO'!#REF!</definedName>
    <definedName name="v.c.fs.villa.1">[90]Cubicación!#REF!</definedName>
    <definedName name="v.c.fs.villa.10">[90]Cubicación!#REF!</definedName>
    <definedName name="v.c.fs.villa.11">[90]Cubicación!#REF!</definedName>
    <definedName name="v.c.fs.villa.12">[90]Cubicación!#REF!</definedName>
    <definedName name="v.c.fs.villa.13">[90]Cubicación!#REF!</definedName>
    <definedName name="v.c.fs.villa.14">[90]Cubicación!#REF!</definedName>
    <definedName name="v.c.fs.villa.15">[90]Cubicación!#REF!</definedName>
    <definedName name="v.c.fs.villa.16">[90]Cubicación!#REF!</definedName>
    <definedName name="v.c.fs.villa.17">[90]Cubicación!#REF!</definedName>
    <definedName name="v.c.fs.villa.18">[90]Cubicación!#REF!</definedName>
    <definedName name="v.c.fs.villa.2">[90]Cubicación!#REF!</definedName>
    <definedName name="v.c.fs.villa.3">[90]Cubicación!#REF!</definedName>
    <definedName name="v.c.fs.villa.4">[90]Cubicación!#REF!</definedName>
    <definedName name="v.c.fs.villa.5">[90]Cubicación!#REF!</definedName>
    <definedName name="v.c.fs.villa.6">[90]Cubicación!#REF!</definedName>
    <definedName name="v.c.fs.villa.7">[90]Cubicación!#REF!</definedName>
    <definedName name="v.c.fs.villa.8">[90]Cubicación!#REF!</definedName>
    <definedName name="v.c.fs.villa.9">[90]Cubicación!#REF!</definedName>
    <definedName name="v.c.n1y2.villa1">[90]Cubicación!$P$2150</definedName>
    <definedName name="v.c.n1y2.villa10">[90]Cubicación!$P$1690</definedName>
    <definedName name="v.c.n1y2.villa11">[90]Cubicación!$P$998</definedName>
    <definedName name="v.c.n1y2.villa12">[90]Cubicación!$P$401</definedName>
    <definedName name="v.c.n1y2.villa13">[90]Cubicación!$P$535</definedName>
    <definedName name="v.c.n1y2.villa14">[90]Cubicación!$P$1461</definedName>
    <definedName name="v.c.n1y2.villa15">[90]Cubicación!$P$1576</definedName>
    <definedName name="v.c.n1y2.villa16">[90]Cubicación!$P$1805</definedName>
    <definedName name="v.c.n1y2.villa17">[90]Cubicación!$P$1920</definedName>
    <definedName name="v.c.n1y2.villa18">[90]Cubicación!$P$1113</definedName>
    <definedName name="v.c.n1y2.villa2">[90]Cubicación!$P$2037</definedName>
    <definedName name="v.c.n1y2.villa3">[90]Cubicación!$P$883</definedName>
    <definedName name="v.c.n1y2.villa4">[90]Cubicación!$P$768</definedName>
    <definedName name="v.c.n1y2.villa5">[90]Cubicación!$P$653</definedName>
    <definedName name="v.c.n1y2.villa6">[90]Cubicación!$P$138</definedName>
    <definedName name="v.c.n1y2.villa7">[90]Cubicación!$P$269</definedName>
    <definedName name="v.c.n1y2.villa8">[90]Cubicación!$P$1231</definedName>
    <definedName name="v.c.n1y2.villa9">[90]Cubicación!$P$1346</definedName>
    <definedName name="v.p.fs.villa.1">[90]Cubicación!#REF!</definedName>
    <definedName name="v.p.fs.villa.10">[90]Cubicación!#REF!</definedName>
    <definedName name="v.p.fs.villa.11">[90]Cubicación!#REF!</definedName>
    <definedName name="v.p.fs.villa.12">[90]Cubicación!#REF!</definedName>
    <definedName name="v.p.fs.villa.13">[90]Cubicación!#REF!</definedName>
    <definedName name="v.p.fs.villa.14">[90]Cubicación!#REF!</definedName>
    <definedName name="v.p.fs.villa.15">[90]Cubicación!#REF!</definedName>
    <definedName name="v.p.fs.villa.16">[90]Cubicación!#REF!</definedName>
    <definedName name="v.p.fs.villa.17">[90]Cubicación!#REF!</definedName>
    <definedName name="v.p.fs.villa.18">[90]Cubicación!#REF!</definedName>
    <definedName name="v.p.fs.villa.2">[90]Cubicación!#REF!</definedName>
    <definedName name="v.p.fs.villa.3">[90]Cubicación!#REF!</definedName>
    <definedName name="v.p.fs.villa.4">[90]Cubicación!#REF!</definedName>
    <definedName name="v.p.fs.villa.5">[90]Cubicación!#REF!</definedName>
    <definedName name="v.p.fs.villa.6">[90]Cubicación!#REF!</definedName>
    <definedName name="v.p.fs.villa.7">[90]Cubicación!#REF!</definedName>
    <definedName name="v.p.fs.villa.8">[90]Cubicación!#REF!</definedName>
    <definedName name="v.p.fs.villa.9">[90]Cubicación!#REF!</definedName>
    <definedName name="V1B.E">#REF!</definedName>
    <definedName name="V3B.C">#REF!</definedName>
    <definedName name="V4C.E">#REF!</definedName>
    <definedName name="V7.8">#REF!</definedName>
    <definedName name="V7.9">#REF!</definedName>
    <definedName name="V78.CD">#REF!</definedName>
    <definedName name="V7A.E">#REF!</definedName>
    <definedName name="V9A.E">#REF!</definedName>
    <definedName name="VA7.9">#REF!</definedName>
    <definedName name="VACC">[22]Precio!$F$31</definedName>
    <definedName name="VACIADOAMANO">#REF!</definedName>
    <definedName name="vaciadohormigonindustrial">#REF!</definedName>
    <definedName name="vaciadohormigonindustrial_8">#REF!</definedName>
    <definedName name="vaciadozapata">#REF!</definedName>
    <definedName name="vaciadozapata_8">#REF!</definedName>
    <definedName name="VAIVEN">#REF!</definedName>
    <definedName name="Val" hidden="1">'[11]ANALISIS STO DGO'!#REF!</definedName>
    <definedName name="valor2_2">#N/A</definedName>
    <definedName name="valor2_3">#N/A</definedName>
    <definedName name="valora_3">"$#REF!.$I$1:$I$65534"</definedName>
    <definedName name="VALORM">#REF!</definedName>
    <definedName name="valorp_3">"$#REF!.$K$1:$K$65534"</definedName>
    <definedName name="VALORPRESUPUESTO_3">"$#REF!.$F$1:$F$65534"</definedName>
    <definedName name="VALORT">#REF!</definedName>
    <definedName name="VALORV">#REF!</definedName>
    <definedName name="Valve" hidden="1">'[11]ANALISIS STO DGO'!#REF!</definedName>
    <definedName name="VALVULA_AIRE_1_HF_ROSCADA">#REF!</definedName>
    <definedName name="VALVULA_AIRE_1_HF_ROSCADA_10">#REF!</definedName>
    <definedName name="VALVULA_AIRE_1_HF_ROSCADA_11">#REF!</definedName>
    <definedName name="VALVULA_AIRE_1_HF_ROSCADA_6">#REF!</definedName>
    <definedName name="VALVULA_AIRE_1_HF_ROSCADA_7">#REF!</definedName>
    <definedName name="VALVULA_AIRE_1_HF_ROSCADA_8">#REF!</definedName>
    <definedName name="VALVULA_AIRE_1_HF_ROSCADA_9">#REF!</definedName>
    <definedName name="VALVULA_AIRE_3_HF_ROSCADA">#REF!</definedName>
    <definedName name="VALVULA_AIRE_3_HF_ROSCADA_10">#REF!</definedName>
    <definedName name="VALVULA_AIRE_3_HF_ROSCADA_11">#REF!</definedName>
    <definedName name="VALVULA_AIRE_3_HF_ROSCADA_6">#REF!</definedName>
    <definedName name="VALVULA_AIRE_3_HF_ROSCADA_7">#REF!</definedName>
    <definedName name="VALVULA_AIRE_3_HF_ROSCADA_8">#REF!</definedName>
    <definedName name="VALVULA_AIRE_3_HF_ROSCADA_9">#REF!</definedName>
    <definedName name="VALVULA_AIRE_34_HF_ROSCADA">#REF!</definedName>
    <definedName name="VALVULA_AIRE_34_HF_ROSCADA_10">#REF!</definedName>
    <definedName name="VALVULA_AIRE_34_HF_ROSCADA_11">#REF!</definedName>
    <definedName name="VALVULA_AIRE_34_HF_ROSCADA_6">#REF!</definedName>
    <definedName name="VALVULA_AIRE_34_HF_ROSCADA_7">#REF!</definedName>
    <definedName name="VALVULA_AIRE_34_HF_ROSCADA_8">#REF!</definedName>
    <definedName name="VALVULA_AIRE_34_HF_ROSCADA_9">#REF!</definedName>
    <definedName name="VALVULA_COMP_12_HF_PLATILLADA">#REF!</definedName>
    <definedName name="VALVULA_COMP_12_HF_PLATILLADA_10">#REF!</definedName>
    <definedName name="VALVULA_COMP_12_HF_PLATILLADA_11">#REF!</definedName>
    <definedName name="VALVULA_COMP_12_HF_PLATILLADA_6">#REF!</definedName>
    <definedName name="VALVULA_COMP_12_HF_PLATILLADA_7">#REF!</definedName>
    <definedName name="VALVULA_COMP_12_HF_PLATILLADA_8">#REF!</definedName>
    <definedName name="VALVULA_COMP_12_HF_PLATILLADA_9">#REF!</definedName>
    <definedName name="VALVULA_COMP_16_HF_PLATILLADA">#REF!</definedName>
    <definedName name="VALVULA_COMP_16_HF_PLATILLADA_10">#REF!</definedName>
    <definedName name="VALVULA_COMP_16_HF_PLATILLADA_11">#REF!</definedName>
    <definedName name="VALVULA_COMP_16_HF_PLATILLADA_6">#REF!</definedName>
    <definedName name="VALVULA_COMP_16_HF_PLATILLADA_7">#REF!</definedName>
    <definedName name="VALVULA_COMP_16_HF_PLATILLADA_8">#REF!</definedName>
    <definedName name="VALVULA_COMP_16_HF_PLATILLADA_9">#REF!</definedName>
    <definedName name="VALVULA_COMP_2_12_HF_ROSCADA">#REF!</definedName>
    <definedName name="VALVULA_COMP_2_12_HF_ROSCADA_10">#REF!</definedName>
    <definedName name="VALVULA_COMP_2_12_HF_ROSCADA_11">#REF!</definedName>
    <definedName name="VALVULA_COMP_2_12_HF_ROSCADA_6">#REF!</definedName>
    <definedName name="VALVULA_COMP_2_12_HF_ROSCADA_7">#REF!</definedName>
    <definedName name="VALVULA_COMP_2_12_HF_ROSCADA_8">#REF!</definedName>
    <definedName name="VALVULA_COMP_2_12_HF_ROSCADA_9">#REF!</definedName>
    <definedName name="VALVULA_COMP_2_HF_ROSCADA">#REF!</definedName>
    <definedName name="VALVULA_COMP_2_HF_ROSCADA_10">#REF!</definedName>
    <definedName name="VALVULA_COMP_2_HF_ROSCADA_11">#REF!</definedName>
    <definedName name="VALVULA_COMP_2_HF_ROSCADA_6">#REF!</definedName>
    <definedName name="VALVULA_COMP_2_HF_ROSCADA_7">#REF!</definedName>
    <definedName name="VALVULA_COMP_2_HF_ROSCADA_8">#REF!</definedName>
    <definedName name="VALVULA_COMP_2_HF_ROSCADA_9">#REF!</definedName>
    <definedName name="VALVULA_COMP_20_HF_PLATILLADA">#REF!</definedName>
    <definedName name="VALVULA_COMP_20_HF_PLATILLADA_10">#REF!</definedName>
    <definedName name="VALVULA_COMP_20_HF_PLATILLADA_11">#REF!</definedName>
    <definedName name="VALVULA_COMP_20_HF_PLATILLADA_6">#REF!</definedName>
    <definedName name="VALVULA_COMP_20_HF_PLATILLADA_7">#REF!</definedName>
    <definedName name="VALVULA_COMP_20_HF_PLATILLADA_8">#REF!</definedName>
    <definedName name="VALVULA_COMP_20_HF_PLATILLADA_9">#REF!</definedName>
    <definedName name="VALVULA_COMP_3_HF_ROSCADA">#REF!</definedName>
    <definedName name="VALVULA_COMP_3_HF_ROSCADA_10">#REF!</definedName>
    <definedName name="VALVULA_COMP_3_HF_ROSCADA_11">#REF!</definedName>
    <definedName name="VALVULA_COMP_3_HF_ROSCADA_6">#REF!</definedName>
    <definedName name="VALVULA_COMP_3_HF_ROSCADA_7">#REF!</definedName>
    <definedName name="VALVULA_COMP_3_HF_ROSCADA_8">#REF!</definedName>
    <definedName name="VALVULA_COMP_3_HF_ROSCADA_9">#REF!</definedName>
    <definedName name="VALVULA_COMP_4_HF_PLATILLADA">#REF!</definedName>
    <definedName name="VALVULA_COMP_4_HF_PLATILLADA_10">#REF!</definedName>
    <definedName name="VALVULA_COMP_4_HF_PLATILLADA_11">#REF!</definedName>
    <definedName name="VALVULA_COMP_4_HF_PLATILLADA_6">#REF!</definedName>
    <definedName name="VALVULA_COMP_4_HF_PLATILLADA_7">#REF!</definedName>
    <definedName name="VALVULA_COMP_4_HF_PLATILLADA_8">#REF!</definedName>
    <definedName name="VALVULA_COMP_4_HF_PLATILLADA_9">#REF!</definedName>
    <definedName name="VALVULA_COMP_4_HF_ROSCADA">#REF!</definedName>
    <definedName name="VALVULA_COMP_4_HF_ROSCADA_10">#REF!</definedName>
    <definedName name="VALVULA_COMP_4_HF_ROSCADA_11">#REF!</definedName>
    <definedName name="VALVULA_COMP_4_HF_ROSCADA_6">#REF!</definedName>
    <definedName name="VALVULA_COMP_4_HF_ROSCADA_7">#REF!</definedName>
    <definedName name="VALVULA_COMP_4_HF_ROSCADA_8">#REF!</definedName>
    <definedName name="VALVULA_COMP_4_HF_ROSCADA_9">#REF!</definedName>
    <definedName name="VALVULA_COMP_6_HF_PLATILLADA">#REF!</definedName>
    <definedName name="VALVULA_COMP_6_HF_PLATILLADA_10">#REF!</definedName>
    <definedName name="VALVULA_COMP_6_HF_PLATILLADA_11">#REF!</definedName>
    <definedName name="VALVULA_COMP_6_HF_PLATILLADA_6">#REF!</definedName>
    <definedName name="VALVULA_COMP_6_HF_PLATILLADA_7">#REF!</definedName>
    <definedName name="VALVULA_COMP_6_HF_PLATILLADA_8">#REF!</definedName>
    <definedName name="VALVULA_COMP_6_HF_PLATILLADA_9">#REF!</definedName>
    <definedName name="VALVULA_COMP_8_HF_PLATILLADA">#REF!</definedName>
    <definedName name="VALVULA_COMP_8_HF_PLATILLADA_10">#REF!</definedName>
    <definedName name="VALVULA_COMP_8_HF_PLATILLADA_11">#REF!</definedName>
    <definedName name="VALVULA_COMP_8_HF_PLATILLADA_6">#REF!</definedName>
    <definedName name="VALVULA_COMP_8_HF_PLATILLADA_7">#REF!</definedName>
    <definedName name="VALVULA_COMP_8_HF_PLATILLADA_8">#REF!</definedName>
    <definedName name="VALVULA_COMP_8_HF_PLATILLADA_9">#REF!</definedName>
    <definedName name="Valvula_de_Aire_4__Hierro_Roscada_completa">[26]Insumos!$G$217</definedName>
    <definedName name="Valvula_de_Compuerta_3__H.F._Patillada">[26]Insumos!$G$215</definedName>
    <definedName name="valvulas" hidden="1">'[11]ANALISIS STO DGO'!#REF!</definedName>
    <definedName name="VARILLA">#REF!</definedName>
    <definedName name="VARILLA_BLOQUES_20">#REF!</definedName>
    <definedName name="VARILLA_BLOQUES_20_10">#REF!</definedName>
    <definedName name="VARILLA_BLOQUES_20_11">#REF!</definedName>
    <definedName name="VARILLA_BLOQUES_20_6">#REF!</definedName>
    <definedName name="VARILLA_BLOQUES_20_7">#REF!</definedName>
    <definedName name="VARILLA_BLOQUES_20_8">#REF!</definedName>
    <definedName name="VARILLA_BLOQUES_20_9">#REF!</definedName>
    <definedName name="VARILLA_BLOQUES_40">#REF!</definedName>
    <definedName name="VARILLA_BLOQUES_40_10">#REF!</definedName>
    <definedName name="VARILLA_BLOQUES_40_11">#REF!</definedName>
    <definedName name="VARILLA_BLOQUES_40_6">#REF!</definedName>
    <definedName name="VARILLA_BLOQUES_40_7">#REF!</definedName>
    <definedName name="VARILLA_BLOQUES_40_8">#REF!</definedName>
    <definedName name="VARILLA_BLOQUES_40_9">#REF!</definedName>
    <definedName name="VARILLA_BLOQUES_60">#REF!</definedName>
    <definedName name="VARILLA_BLOQUES_60_10">#REF!</definedName>
    <definedName name="VARILLA_BLOQUES_60_11">#REF!</definedName>
    <definedName name="VARILLA_BLOQUES_60_6">#REF!</definedName>
    <definedName name="VARILLA_BLOQUES_60_7">#REF!</definedName>
    <definedName name="VARILLA_BLOQUES_60_8">#REF!</definedName>
    <definedName name="VARILLA_BLOQUES_60_9">#REF!</definedName>
    <definedName name="VARILLA_BLOQUES_80">#REF!</definedName>
    <definedName name="VARILLA_BLOQUES_80_10">#REF!</definedName>
    <definedName name="VARILLA_BLOQUES_80_11">#REF!</definedName>
    <definedName name="VARILLA_BLOQUES_80_6">#REF!</definedName>
    <definedName name="VARILLA_BLOQUES_80_7">#REF!</definedName>
    <definedName name="VARILLA_BLOQUES_80_8">#REF!</definedName>
    <definedName name="VARILLA_BLOQUES_80_9">#REF!</definedName>
    <definedName name="varillas_3">#N/A</definedName>
    <definedName name="VARIOS">#REF!</definedName>
    <definedName name="VARIOS_AN">#REF!</definedName>
    <definedName name="VB1.9">#REF!</definedName>
    <definedName name="vbbbb">#REF!</definedName>
    <definedName name="VC.D7.8">#REF!</definedName>
    <definedName name="VC1.3">#REF!</definedName>
    <definedName name="VC3.5">#REF!</definedName>
    <definedName name="VC5.9">#REF!</definedName>
    <definedName name="VCOLGANTE1590">#REF!</definedName>
    <definedName name="VCOLGANTE1590_6">#REF!</definedName>
    <definedName name="VD1.7">#REF!</definedName>
    <definedName name="VE1.9">#REF!</definedName>
    <definedName name="VENT2SDR41">#REF!</definedName>
    <definedName name="VENT3SDR41">#REF!</definedName>
    <definedName name="ventana.Francesa">[37]Análisis!#REF!</definedName>
    <definedName name="Ventana_de_aluminio_palanca">[26]Insumos!$G$325</definedName>
    <definedName name="VENTANAS">#REF!</definedName>
    <definedName name="Ventanas.abizagradas">#REF!</definedName>
    <definedName name="Ventanas.Corredizas">#REF!</definedName>
    <definedName name="Ventanas.salomonicas">#REF!</definedName>
    <definedName name="Ventanas_alum_aa_superior">[26]Insumos!$G$475</definedName>
    <definedName name="Ventilacion_de_3_Pulgadas">'[26]Análisis grales'!$F$1665</definedName>
    <definedName name="Ventilacion_de_6_Pulgadas">'[26]Análisis grales'!$F$5108</definedName>
    <definedName name="VERGRAGRI">#REF!</definedName>
    <definedName name="verja">#REF!</definedName>
    <definedName name="Verja_Combinada_en_Bloques_de__6_violinados___Paños__De_Malla_Ciclonica___3_00_X_2_00___Mts_Y_Columnas___0.30_X_0.20___Mts">'[26]Análisis grales'!$F$4637</definedName>
    <definedName name="Version_deportada__caudalimetro">[26]Insumos!$G$424</definedName>
    <definedName name="Vesc.1erN.Mod.II">#REF!</definedName>
    <definedName name="Vias">#REF!</definedName>
    <definedName name="VIBRADO">#REF!</definedName>
    <definedName name="VIBRADO_10">#REF!</definedName>
    <definedName name="VIBRADO_11">#REF!</definedName>
    <definedName name="VIBRADO_6">#REF!</definedName>
    <definedName name="VIBRADO_7">#REF!</definedName>
    <definedName name="VIBRADO_8">#REF!</definedName>
    <definedName name="VIBRADO_9">#REF!</definedName>
    <definedName name="Vibrador">#REF!</definedName>
    <definedName name="Vibrazo.Blanc.30x30">#REF!</definedName>
    <definedName name="VidrioFijo.vent.proyectada">#REF!</definedName>
    <definedName name="Vig.Amarre.Cierre.Cocina">#REF!</definedName>
    <definedName name="Viga">[37]Análisis!#REF!</definedName>
    <definedName name="viga.20x30">#REF!</definedName>
    <definedName name="viga.20x40">#REF!</definedName>
    <definedName name="viga.30x40">[57]Análisis!$D$624</definedName>
    <definedName name="viga.30x60">#REF!</definedName>
    <definedName name="viga.30x60.np10.45">#REF!</definedName>
    <definedName name="viga.30x80">#REF!</definedName>
    <definedName name="viga.amarre.15x.15">#REF!</definedName>
    <definedName name="Viga.Amarre.15x20BNP">#REF!</definedName>
    <definedName name="Viga.amarre.1erN">#REF!</definedName>
    <definedName name="Viga.Amarre.1erN.Villas">#REF!</definedName>
    <definedName name="Viga.Amarre.20x.20">[56]Análisis!$D$525</definedName>
    <definedName name="Viga.Amarre.20x30">#REF!</definedName>
    <definedName name="Viga.amarre.2do.N">[57]Análisis!$D$653</definedName>
    <definedName name="Viga.Amarre.Comedor">#REF!</definedName>
    <definedName name="Viga.Amarre.Dintel">[37]Análisis!#REF!</definedName>
    <definedName name="Viga.Amarre.lavanderia">#REF!</definedName>
    <definedName name="Viga.amarre.N.Techo.Area.Noble">#REF!</definedName>
    <definedName name="Viga.amarre.nivel.piso">#REF!</definedName>
    <definedName name="Viga.Amarre.Piso.20x20">[34]Análisis!$D$138</definedName>
    <definedName name="Viga.Amarre.Piso.Casino">[37]Análisis!#REF!</definedName>
    <definedName name="Viga.Amarre.Piso.Cocina">#REF!</definedName>
    <definedName name="Viga.Amarre.Piso.lavandería">#REF!</definedName>
    <definedName name="viga.amarre.plastbau">#REF!</definedName>
    <definedName name="viga.amarre.plastbau.15x23">#REF!</definedName>
    <definedName name="Viga.Amarre.Techo.Administracion">#REF!</definedName>
    <definedName name="Viga.Amarre20x28">[37]Análisis!#REF!</definedName>
    <definedName name="Viga.Amarre2doN">#REF!</definedName>
    <definedName name="Viga.Antep.Discoteca">[37]Análisis!#REF!</definedName>
    <definedName name="Viga.Antep.Horm.Visto.Espectáculos">#REF!</definedName>
    <definedName name="Viga.Antepecho.H.Visto.Area.Noble">#REF!</definedName>
    <definedName name="Viga.antepecho.Horm.Visto.Comedor">#REF!</definedName>
    <definedName name="Viga.Cocina">#REF!</definedName>
    <definedName name="Viga.Convenc.Entrepiso.Villas">#REF!</definedName>
    <definedName name="Viga.Convenc.techo.Villas">#REF!</definedName>
    <definedName name="Viga.Edif.oficinas">#REF!</definedName>
    <definedName name="Viga.Horm.20x6o.Espectáculos">#REF!</definedName>
    <definedName name="Viga.Horm.Administracion">#REF!</definedName>
    <definedName name="Viga.Horm.Arm.edif.Parqueo">#REF!</definedName>
    <definedName name="Viga.Horm.conv.Entrep.Villas">#REF!</definedName>
    <definedName name="Viga.horm.Conv.Techo.Villas">#REF!</definedName>
    <definedName name="Viga.Horm.visto.administracion">#REF!</definedName>
    <definedName name="Viga.horm.visto.Area.Noble">#REF!</definedName>
    <definedName name="Viga.Horm.Visto.Discoteca">[37]Análisis!#REF!</definedName>
    <definedName name="Viga.Horm.Visto.Espectaculo">#REF!</definedName>
    <definedName name="Viga.Horm.Visto.Variable.Comedor">#REF!</definedName>
    <definedName name="Viga.Jard.Horm.Visto.80x100.Area.Noble">#REF!</definedName>
    <definedName name="Viga.Jardi.2Nivel.Comedor">#REF!</definedName>
    <definedName name="Viga.Jardi.3erNivel.Comedor">#REF!</definedName>
    <definedName name="Viga.Jardinera.1.Comedor">#REF!</definedName>
    <definedName name="Viga.Jardinera.80x70Lobby">#REF!</definedName>
    <definedName name="Viga.lavanderia">#REF!</definedName>
    <definedName name="Viga.Nivel.inferior">#REF!</definedName>
    <definedName name="viga.riostra.20x60">#REF!</definedName>
    <definedName name="viga.sobretecho.cuchilla">#REF!</definedName>
    <definedName name="Viga.T.Horm.Visto.Area.Noble">#REF!</definedName>
    <definedName name="viga.torre">#REF!</definedName>
    <definedName name="Viga.V.2">#REF!</definedName>
    <definedName name="Viga.V.A">#REF!</definedName>
    <definedName name="Viga.V1">[34]Análisis!$D$200</definedName>
    <definedName name="Viga.V1.1erN.mod.I">#REF!</definedName>
    <definedName name="Viga.V1.1erN.mod.II">#REF!</definedName>
    <definedName name="Viga.V1.2doN.Mod.I">#REF!</definedName>
    <definedName name="Viga.V1.2doN.Mod.II">#REF!</definedName>
    <definedName name="Viga.V1.3erN.mod.I">#REF!</definedName>
    <definedName name="Viga.V1.3erN.Mod.II">#REF!</definedName>
    <definedName name="Viga.V1.4toN.Mod.I">#REF!</definedName>
    <definedName name="Viga.V1.4toN.Mod.II">#REF!</definedName>
    <definedName name="Viga.V1.esc.2doN">#REF!</definedName>
    <definedName name="Viga.V1.esc.3erN">#REF!</definedName>
    <definedName name="Viga.V1.escalera">#REF!</definedName>
    <definedName name="Viga.V1e.Villas">#REF!</definedName>
    <definedName name="Viga.V1T.Villas">#REF!</definedName>
    <definedName name="Viga.V2.1erN.mod.I">#REF!</definedName>
    <definedName name="Viga.V2.2doN.Mod.I">#REF!</definedName>
    <definedName name="Viga.V2.3erN.Mod.I">#REF!</definedName>
    <definedName name="Viga.V2.esc.1erN">#REF!</definedName>
    <definedName name="Viga.V2.esc.2doN">#REF!</definedName>
    <definedName name="Viga.V2.esc.3erN">#REF!</definedName>
    <definedName name="Viga.V2T.Villas">#REF!</definedName>
    <definedName name="Viga.V3.1erN.Mod.I">#REF!</definedName>
    <definedName name="Viga.V3.2doN.Mod.I">#REF!</definedName>
    <definedName name="Viga.V3.3erN.Mod.I">#REF!</definedName>
    <definedName name="Viga.V3.4toN.Mod.I">#REF!</definedName>
    <definedName name="Viga.V3T.Villas">#REF!</definedName>
    <definedName name="Viga.V4.1erN.Mod.I">#REF!</definedName>
    <definedName name="Viga.V4.2doN.Mod.I">#REF!</definedName>
    <definedName name="Viga.V4.3erN.Mod.I">#REF!</definedName>
    <definedName name="Viga.V4.4toN.Mod.I">#REF!</definedName>
    <definedName name="Viga.V4E.Villas">#REF!</definedName>
    <definedName name="Viga.V4T.Villas">#REF!</definedName>
    <definedName name="Viga.V5.1erN.mod.I">#REF!</definedName>
    <definedName name="Viga.V5.2doN.Mod.I">#REF!</definedName>
    <definedName name="Viga.V5.3erN.Mod.I">#REF!</definedName>
    <definedName name="Viga.V5.4toN.Mod.I">#REF!</definedName>
    <definedName name="Viga.V5E.Villas">#REF!</definedName>
    <definedName name="Viga.V6.1erN.Mod.I">#REF!</definedName>
    <definedName name="Viga.V6.2doN.Mod.I">#REF!</definedName>
    <definedName name="Viga.V6.3erN.mod.I">#REF!</definedName>
    <definedName name="Viga.V6.4toN.Mod.I">#REF!</definedName>
    <definedName name="Viga.V7.1erN.Mod.I">#REF!</definedName>
    <definedName name="Viga.V7.2doN.Mod.I">#REF!</definedName>
    <definedName name="Viga.V7.3erN.Mod.I">#REF!</definedName>
    <definedName name="Viga.V7.4toN.Mod.I">#REF!</definedName>
    <definedName name="Viga.VA.1erN.Mod.II">#REF!</definedName>
    <definedName name="Viga.Vac">#REF!</definedName>
    <definedName name="Viga.Vac2">#REF!</definedName>
    <definedName name="Viga.Vam">#REF!</definedName>
    <definedName name="Viga.Vesc.2doN.Mod.II">#REF!</definedName>
    <definedName name="Viga.Vesc.3erN.Mod.II">#REF!</definedName>
    <definedName name="Viga.Vesc.4toN.Mod.II">#REF!</definedName>
    <definedName name="Viga.VT1">#REF!</definedName>
    <definedName name="VIGA_V1">'[26]CUANTIA ELEM. EST.'!$J$20</definedName>
    <definedName name="VIGA_V2">'[26]CUANTIA ELEM. EST.'!$J$32</definedName>
    <definedName name="VIGA_V3">'[26]CUANTIA ELEM. EST.'!$J$43</definedName>
    <definedName name="VIGA_V4">'[26]CUANTIA ELEM. EST.'!$J$55</definedName>
    <definedName name="viga25x40.palapa">[59]Análisis!#REF!</definedName>
    <definedName name="VIGASHP">#REF!</definedName>
    <definedName name="VIGASHP_3">"$#REF!.$B$109"</definedName>
    <definedName name="VIGASHP_8">#REF!</definedName>
    <definedName name="VigaV1.3.4.6.Presidenciales">[34]Análisis!$D$209</definedName>
    <definedName name="VigaV2.4toN.Mod.I">#REF!</definedName>
    <definedName name="VigaV2.5.7.Presidenciales">[34]Análisis!$D$218</definedName>
    <definedName name="VigaV2E.Villas">#REF!</definedName>
    <definedName name="VigaV2T">#REF!</definedName>
    <definedName name="VigaV3E.Villas">#REF!</definedName>
    <definedName name="VigaVT2">#REF!</definedName>
    <definedName name="VigaVT3">#REF!</definedName>
    <definedName name="VigaVT4">#REF!</definedName>
    <definedName name="VigaVT5">#REF!</definedName>
    <definedName name="Villa.1.Zapata.Muros">#REF!</definedName>
    <definedName name="VILLA.BPB.PLASTBAU.RD">#REF!</definedName>
    <definedName name="VILLA.BPB.PLASTBAU.US">#REF!</definedName>
    <definedName name="Villa1.Zap.Columna">#REF!</definedName>
    <definedName name="VIOLINADO">#REF!</definedName>
    <definedName name="VIOLINADO_10">#REF!</definedName>
    <definedName name="VIOLINADO_11">#REF!</definedName>
    <definedName name="VIOLINADO_6">#REF!</definedName>
    <definedName name="VIOLINADO_7">#REF!</definedName>
    <definedName name="VIOLINADO_8">#REF!</definedName>
    <definedName name="VIOLINADO_9">#REF!</definedName>
    <definedName name="Violinado_de_Bloques___1_cara_a_todo_costo">'[26]Análisis grales'!$F$2661</definedName>
    <definedName name="VISTO1">#REF!</definedName>
    <definedName name="VISTOC">#REF!</definedName>
    <definedName name="VISTOV">#REF!</definedName>
    <definedName name="VP">[65]analisis1!#REF!</definedName>
    <definedName name="VSALALUMBCOMAN">#REF!</definedName>
    <definedName name="VSALALUMBCOPAL">#REF!</definedName>
    <definedName name="VSALALUMBROMAN">#REF!</definedName>
    <definedName name="VSALALUMBROVBROMAN">#REF!</definedName>
    <definedName name="VSALALUMNATVBROPAL">#REF!</definedName>
    <definedName name="VSALALUMNATVCMAN">#REF!</definedName>
    <definedName name="VSALALUMNATVCPAL">#REF!</definedName>
    <definedName name="Vuelo.Inclinado.4toN.Mod.II">#REF!</definedName>
    <definedName name="VUELO10">#REF!</definedName>
    <definedName name="VUELO10_6">#REF!</definedName>
    <definedName name="VX">#REF!</definedName>
    <definedName name="vzxcvsdfsf" hidden="1">'[11]ANALISIS STO DGO'!#REF!</definedName>
    <definedName name="w">#REF!</definedName>
    <definedName name="W14X22">[19]analisis!$G$1637</definedName>
    <definedName name="W16X26">[19]analisis!$G$1814</definedName>
    <definedName name="W18X40">[19]analisis!$G$1872</definedName>
    <definedName name="W27X84">[19]analisis!$G$1977</definedName>
    <definedName name="w6x9">[19]analisis!$G$1453</definedName>
    <definedName name="WARE" hidden="1">'[13]ANALISIS STO DGO'!#REF!</definedName>
    <definedName name="ware." hidden="1">'[13]ANALISIS STO DGO'!#REF!</definedName>
    <definedName name="ware.1" hidden="1">'[13]ANALISIS STO DGO'!#REF!</definedName>
    <definedName name="WAREHOUSE" hidden="1">'[13]ANALISIS STO DGO'!#REF!</definedName>
    <definedName name="wert0" hidden="1">#REF!</definedName>
    <definedName name="wilson" hidden="1">'[11]ANALISIS STO DGO'!#REF!</definedName>
    <definedName name="Wimaldy" hidden="1">'[13]ANALISIS STO DGO'!#REF!</definedName>
    <definedName name="Winche">#REF!</definedName>
    <definedName name="Winche_10">#REF!</definedName>
    <definedName name="Winche_11">#REF!</definedName>
    <definedName name="Winche_6">#REF!</definedName>
    <definedName name="Winche_7">#REF!</definedName>
    <definedName name="Winche_8">#REF!</definedName>
    <definedName name="Winche_9">#REF!</definedName>
    <definedName name="wrn.civil._.works." hidden="1">{#N/A,#N/A,TRUE,"1842CWN0"}</definedName>
    <definedName name="wrn.Orçamento." hidden="1">{#N/A,#N/A,FALSE,"Planilha";#N/A,#N/A,FALSE,"Resumo";#N/A,#N/A,FALSE,"Fisico";#N/A,#N/A,FALSE,"Financeiro";#N/A,#N/A,FALSE,"Financeiro"}</definedName>
    <definedName name="wrn.Orçamento._1" hidden="1">{#N/A,#N/A,FALSE,"Planilha";#N/A,#N/A,FALSE,"Resumo";#N/A,#N/A,FALSE,"Fisico";#N/A,#N/A,FALSE,"Financeiro";#N/A,#N/A,FALSE,"Financeiro"}</definedName>
    <definedName name="wrn.Orçamento._2" hidden="1">{#N/A,#N/A,FALSE,"Planilha";#N/A,#N/A,FALSE,"Resumo";#N/A,#N/A,FALSE,"Fisico";#N/A,#N/A,FALSE,"Financeiro";#N/A,#N/A,FALSE,"Financeiro"}</definedName>
    <definedName name="WWW">[85]INS!$D$561</definedName>
    <definedName name="xoiot" hidden="1">'[11]ANALISIS STO DGO'!#REF!</definedName>
    <definedName name="XXX">#REF!</definedName>
    <definedName name="XXXXXXX">#REF!</definedName>
    <definedName name="ydfghdfh" hidden="1">'[11]ANALISIS STO DGO'!#REF!</definedName>
    <definedName name="Yee_de_4_x2___Drenaje">[26]Insumos!$G$49</definedName>
    <definedName name="Yee_pvc_4__drenaje">[26]Insumos!$G$381</definedName>
    <definedName name="YEE_PVC_DREN_2">#REF!</definedName>
    <definedName name="YEE_PVC_DREN_2_10">#REF!</definedName>
    <definedName name="YEE_PVC_DREN_2_11">#REF!</definedName>
    <definedName name="YEE_PVC_DREN_2_6">#REF!</definedName>
    <definedName name="YEE_PVC_DREN_2_7">#REF!</definedName>
    <definedName name="YEE_PVC_DREN_2_8">#REF!</definedName>
    <definedName name="YEE_PVC_DREN_2_9">#REF!</definedName>
    <definedName name="YEE_PVC_DREN_3">#REF!</definedName>
    <definedName name="YEE_PVC_DREN_3_10">#REF!</definedName>
    <definedName name="YEE_PVC_DREN_3_11">#REF!</definedName>
    <definedName name="YEE_PVC_DREN_3_6">#REF!</definedName>
    <definedName name="YEE_PVC_DREN_3_7">#REF!</definedName>
    <definedName name="YEE_PVC_DREN_3_8">#REF!</definedName>
    <definedName name="YEE_PVC_DREN_3_9">#REF!</definedName>
    <definedName name="YEE_PVC_DREN_4">#REF!</definedName>
    <definedName name="YEE_PVC_DREN_4_10">#REF!</definedName>
    <definedName name="YEE_PVC_DREN_4_11">#REF!</definedName>
    <definedName name="YEE_PVC_DREN_4_6">#REF!</definedName>
    <definedName name="YEE_PVC_DREN_4_7">#REF!</definedName>
    <definedName name="YEE_PVC_DREN_4_8">#REF!</definedName>
    <definedName name="YEE_PVC_DREN_4_9">#REF!</definedName>
    <definedName name="YEE_PVC_DREN_4x2">#REF!</definedName>
    <definedName name="YEE_PVC_DREN_4x2_10">#REF!</definedName>
    <definedName name="YEE_PVC_DREN_4x2_11">#REF!</definedName>
    <definedName name="YEE_PVC_DREN_4x2_6">#REF!</definedName>
    <definedName name="YEE_PVC_DREN_4x2_7">#REF!</definedName>
    <definedName name="YEE_PVC_DREN_4x2_8">#REF!</definedName>
    <definedName name="YEE_PVC_DREN_4x2_9">#REF!</definedName>
    <definedName name="YEEPVCDREN2X2">#REF!</definedName>
    <definedName name="YEEPVCDREN3X2">#REF!</definedName>
    <definedName name="YEEPVCDREN3X3">#REF!</definedName>
    <definedName name="YEEPVCDREN4X2">#REF!</definedName>
    <definedName name="YEEPVCDREN4X3">#REF!</definedName>
    <definedName name="YEEPVCDREN4X4">#REF!</definedName>
    <definedName name="YEEPVCDREN6X4">#REF!</definedName>
    <definedName name="YEEPVCDREN6X6">#REF!</definedName>
    <definedName name="Yeso">#REF!</definedName>
    <definedName name="ykihjhgjg" hidden="1">'[91]ANALISIS STO DGO'!#REF!</definedName>
    <definedName name="ykkuj" hidden="1">'[11]ANALISIS STO DGO'!#REF!</definedName>
    <definedName name="Yonu" hidden="1">'[11]ANALISIS STO DGO'!#REF!</definedName>
    <definedName name="YOSOY" hidden="1">'[11]ANALISIS STO DGO'!#REF!</definedName>
    <definedName name="yreyrt" hidden="1">'[11]ANALISIS STO DGO'!#REF!</definedName>
    <definedName name="ytuytuyt" hidden="1">'[11]ANALISIS STO DGO'!#REF!</definedName>
    <definedName name="yukyu" hidden="1">'[11]ANALISIS STO DGO'!#REF!</definedName>
    <definedName name="YYYY">#REF!</definedName>
    <definedName name="Z_086A872D_15DF_436A_8459_CE22F6819FF4_.wvu.Rows" hidden="1">[14]Presentacion!#REF!</definedName>
    <definedName name="Z_D55C8B2E_861A_459E_9D09_3AF38A1DE99E_.wvu.Rows" hidden="1">[14]Presentacion!#REF!</definedName>
    <definedName name="Z_F540D718_D9AA_403F_AE49_60D937FD77E5_.wvu.Rows" hidden="1">[14]Presentacion!#REF!</definedName>
    <definedName name="ZA">#REF!</definedName>
    <definedName name="Zabaleta">[49]Análisis!$N$988</definedName>
    <definedName name="Zabaleta.Villas">#REF!</definedName>
    <definedName name="ZABALETAPISO">#REF!</definedName>
    <definedName name="zabaletas">#REF!</definedName>
    <definedName name="zabaletas.jardineras">#REF!</definedName>
    <definedName name="Zabaletas_de_piso">'[26]Análisis grales'!$F$1280</definedName>
    <definedName name="Zabaletas_de_Techo">'[26]analisis MVSUR'!$G$249</definedName>
    <definedName name="ZABALETATECHO">#REF!</definedName>
    <definedName name="Zap.Col.Administración">#REF!</definedName>
    <definedName name="Zap.Col.Discot.">[37]Análisis!#REF!</definedName>
    <definedName name="Zap.col.Z1.mod.I">#REF!</definedName>
    <definedName name="Zap.Col.Zc">#REF!</definedName>
    <definedName name="Zap.Columna">[37]Análisis!#REF!</definedName>
    <definedName name="Zap.Columna.Area.Noble">#REF!</definedName>
    <definedName name="Zap.columna.Casino">[37]Análisis!#REF!</definedName>
    <definedName name="Zap.Columna.Comedor">#REF!</definedName>
    <definedName name="Zap.Columna.Lavandería">#REF!</definedName>
    <definedName name="Zap.Columnas">#REF!</definedName>
    <definedName name="zap.Comb.ModuloII">#REF!</definedName>
    <definedName name="Zap.Edif.Oficinas">#REF!</definedName>
    <definedName name="Zap.Edif.Parqueo">[34]Análisis!$D$105</definedName>
    <definedName name="Zap.Escalera">#REF!</definedName>
    <definedName name="zap.M.ha.40cm.esp">[59]Análisis!$D$192</definedName>
    <definedName name="Zap.mur.H.A.">[57]Análisis!$D$163</definedName>
    <definedName name="Zap.muro.10.30x20.General">[37]Análisis!#REF!</definedName>
    <definedName name="Zap.Muro.15cm">#REF!</definedName>
    <definedName name="Zap.Muro.15cms">#REF!</definedName>
    <definedName name="Zap.Muro.20cm">#REF!</definedName>
    <definedName name="Zap.Muro.45x25.General">[37]Análisis!#REF!</definedName>
    <definedName name="Zap.muro.55x25.General">[37]Análisis!#REF!</definedName>
    <definedName name="Zap.Muro.Area.Noble">#REF!</definedName>
    <definedName name="Zap.Muro.Ariostamiento.Comedor">#REF!</definedName>
    <definedName name="Zap.Muro.Cocina">#REF!</definedName>
    <definedName name="Zap.muro.contencion">#REF!</definedName>
    <definedName name="Zap.Muro.Espectaculo">#REF!</definedName>
    <definedName name="Zap.Muro.Lavanderia">#REF!</definedName>
    <definedName name="Zap.Muro.Villa.1">#REF!</definedName>
    <definedName name="Zap.muro20General">[37]Análisis!#REF!</definedName>
    <definedName name="Zap.Muros.Cacino">[37]Análisis!#REF!</definedName>
    <definedName name="Zap.Z1">#REF!</definedName>
    <definedName name="zap.Z1.mod.II">#REF!</definedName>
    <definedName name="Zap.Z1.Villa1">#REF!</definedName>
    <definedName name="Zap.Z2">#REF!</definedName>
    <definedName name="Zap.Z2.mod.I">#REF!</definedName>
    <definedName name="zap.Z2.moduloII">#REF!</definedName>
    <definedName name="Zap.Z2.Villas1">#REF!</definedName>
    <definedName name="Zap.Z3">#REF!</definedName>
    <definedName name="Zap.Z3.Mod.I">#REF!</definedName>
    <definedName name="Zap.Z3.Villas1">#REF!</definedName>
    <definedName name="Zap.Z4.mod.I">#REF!</definedName>
    <definedName name="Zap.Z4.Villas.1">#REF!</definedName>
    <definedName name="Zap.ZMB">#REF!</definedName>
    <definedName name="zapata">'[5]caseta de planta'!$C:$C</definedName>
    <definedName name="Zapata.Col.Espectaculos">#REF!</definedName>
    <definedName name="Zapata.Columna.Cocina">#REF!</definedName>
    <definedName name="zapata.lobby">#REF!</definedName>
    <definedName name="Zapata.Villas.1">#REF!</definedName>
    <definedName name="Zapata.Z1s.Z2s">[34]Análisis!$D$120</definedName>
    <definedName name="Zapata_de_Columnas_Verja_0.45x0.60_acero_de_1_2_a_20_AD">'[26]Análisis grales'!$F$1592</definedName>
    <definedName name="ZAPATA_DE_MUROS">'[26]Análisis grales'!$F$1582</definedName>
    <definedName name="ZB">#REF!</definedName>
    <definedName name="ZC1_6">#REF!</definedName>
    <definedName name="ZE1_6">#REF!</definedName>
    <definedName name="ZE2_6">#REF!</definedName>
    <definedName name="ZE3_6">#REF!</definedName>
    <definedName name="ZE4_6">#REF!</definedName>
    <definedName name="ZE5_6">#REF!</definedName>
    <definedName name="ZE6_6">#REF!</definedName>
    <definedName name="Zinc_3_x_6__calibre_26">[26]Insumos!$G$335</definedName>
    <definedName name="ZINC_CAL26_3x6">#REF!</definedName>
    <definedName name="ZINC_CAL26_3x6_10">#REF!</definedName>
    <definedName name="ZINC_CAL26_3x6_11">#REF!</definedName>
    <definedName name="ZINC_CAL26_3x6_6">#REF!</definedName>
    <definedName name="ZINC_CAL26_3x6_7">#REF!</definedName>
    <definedName name="ZINC_CAL26_3x6_8">#REF!</definedName>
    <definedName name="ZINC_CAL26_3x6_9">#REF!</definedName>
    <definedName name="ZINC24">#REF!</definedName>
    <definedName name="ZINC26">#REF!</definedName>
    <definedName name="ZINC27">#REF!</definedName>
    <definedName name="ZINC34">#REF!</definedName>
    <definedName name="ZN">#REF!</definedName>
    <definedName name="Zoc.baldosin">[42]Insumos!$E$91</definedName>
    <definedName name="Zoc.Marmol.Mezc.Antillana">[37]Análisis!#REF!</definedName>
    <definedName name="Zoc.vibrazo.Blanco">#REF!</definedName>
    <definedName name="Zocalo.Baldosin">[37]Análisis!#REF!</definedName>
    <definedName name="Zocalo.bozel.marmol">#REF!</definedName>
    <definedName name="Zocalo.cemento7x25cm">#REF!</definedName>
    <definedName name="Zocalo.Ceram.Mezc.Antillana">[37]Análisis!#REF!</definedName>
    <definedName name="zocalo.ceramica">#REF!</definedName>
    <definedName name="Zócalo.Ceramica">[92]Insumos!$E$80</definedName>
    <definedName name="Zócalo.Cerámica">#REF!</definedName>
    <definedName name="zocalo.ceramica.antideslizante">#REF!</definedName>
    <definedName name="Zocalo.de.ceramica.A">[34]Análisis!$D$532</definedName>
    <definedName name="Zocalo.de.ceramica.B">[34]Análisis!$D$551</definedName>
    <definedName name="Zocalo.de.ceramica.C">[34]Análisis!$D$570</definedName>
    <definedName name="zocalo.de.mosaico">[57]Análisis!$D$1266</definedName>
    <definedName name="Zócalo.Granimármol">#REF!</definedName>
    <definedName name="Zócalo.Granimarmol.MA">#REF!</definedName>
    <definedName name="Zocalo.granito.fondo.blanco">#REF!</definedName>
    <definedName name="Zocalo.Granito.Fondo.blanco.MA">#REF!</definedName>
    <definedName name="Zócalo.Gres">#REF!</definedName>
    <definedName name="Zócalo.loseta.cemento">#REF!</definedName>
    <definedName name="Zocalo.Marmol.A">#REF!</definedName>
    <definedName name="Zocalo.Marmol.A.ANA">#REF!</definedName>
    <definedName name="Zocalo.Marmol.Tipo.B">#REF!</definedName>
    <definedName name="zocalo.porcelanato.40x40">[34]Análisis!$D$501</definedName>
    <definedName name="Zocalo.Vibrazo.Bco">#REF!</definedName>
    <definedName name="ZOCALO_8x34">#REF!</definedName>
    <definedName name="ZOCALO_8x34_10">#REF!</definedName>
    <definedName name="ZOCALO_8x34_11">#REF!</definedName>
    <definedName name="ZOCALO_8x34_6">#REF!</definedName>
    <definedName name="ZOCALO_8x34_7">#REF!</definedName>
    <definedName name="ZOCALO_8x34_8">#REF!</definedName>
    <definedName name="ZOCALO_8x34_9">#REF!</definedName>
    <definedName name="Zocalo_de_granito_fondo_blanco">[26]Insumos!$G$94</definedName>
    <definedName name="zocalobotichinorojo">[12]insumo!#REF!</definedName>
    <definedName name="ZOCESCGRAPROYAL">#REF!</definedName>
    <definedName name="ZOCGRA30BCO">#REF!</definedName>
    <definedName name="ZOCGRA30GRIS">#REF!</definedName>
    <definedName name="ZOCGRA40BCO">#REF!</definedName>
    <definedName name="ZOCGRAPROYAL40">#REF!</definedName>
    <definedName name="ZOCLAD28">#REF!</definedName>
    <definedName name="ZOCMOSROJ25">#REF!</definedName>
    <definedName name="ZR">#REF!</definedName>
    <definedName name="ZS">#REF!</definedName>
    <definedName name="ZV">#REF!</definedName>
    <definedName name="ZW">#REF!</definedName>
    <definedName name="ZX">#REF!</definedName>
    <definedName name="ZZ">#REF!</definedName>
  </definedNames>
  <calcPr calcId="162913"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40" i="16" l="1"/>
  <c r="F2647" i="16" l="1"/>
  <c r="F2646" i="16"/>
  <c r="F2645" i="16"/>
  <c r="F2629" i="16"/>
  <c r="F2628" i="16"/>
  <c r="F2627" i="16"/>
  <c r="F2623" i="16"/>
  <c r="A2623" i="16"/>
  <c r="F2622" i="16"/>
  <c r="F2621" i="16"/>
  <c r="F2620" i="16"/>
  <c r="F2619" i="16"/>
  <c r="F2618" i="16"/>
  <c r="F2617" i="16"/>
  <c r="A2617" i="16"/>
  <c r="A2618" i="16" s="1"/>
  <c r="A2619" i="16" s="1"/>
  <c r="F2616" i="16"/>
  <c r="C2614" i="16"/>
  <c r="F2614" i="16" s="1"/>
  <c r="C2608" i="16"/>
  <c r="F2608" i="16" s="1"/>
  <c r="C2601" i="16"/>
  <c r="F2601" i="16" s="1"/>
  <c r="C2599" i="16"/>
  <c r="C2600" i="16" s="1"/>
  <c r="F2600" i="16" s="1"/>
  <c r="C2598" i="16"/>
  <c r="F2598" i="16" s="1"/>
  <c r="F2594" i="16"/>
  <c r="F2593" i="16"/>
  <c r="F2592" i="16"/>
  <c r="A2592" i="16"/>
  <c r="F2591" i="16"/>
  <c r="F2590" i="16"/>
  <c r="F2589" i="16"/>
  <c r="F2588" i="16"/>
  <c r="F2587" i="16"/>
  <c r="F2586" i="16"/>
  <c r="F2584" i="16"/>
  <c r="F2583" i="16"/>
  <c r="A2583" i="16"/>
  <c r="A2584" i="16" s="1"/>
  <c r="F2582" i="16"/>
  <c r="F2581" i="16"/>
  <c r="F2580" i="16"/>
  <c r="F2579" i="16"/>
  <c r="A2579" i="16"/>
  <c r="A2580" i="16" s="1"/>
  <c r="F2578" i="16"/>
  <c r="F2577" i="16"/>
  <c r="F2574" i="16"/>
  <c r="F2573" i="16"/>
  <c r="F2572" i="16"/>
  <c r="F2570" i="16"/>
  <c r="F2569" i="16"/>
  <c r="F2568" i="16"/>
  <c r="A2568" i="16"/>
  <c r="A2569" i="16" s="1"/>
  <c r="A2570" i="16" s="1"/>
  <c r="F2567" i="16"/>
  <c r="F2566" i="16"/>
  <c r="F2565" i="16"/>
  <c r="F2564" i="16"/>
  <c r="F2563" i="16"/>
  <c r="F2562" i="16"/>
  <c r="A2562" i="16"/>
  <c r="A2563" i="16" s="1"/>
  <c r="A2564" i="16" s="1"/>
  <c r="A2565" i="16" s="1"/>
  <c r="A2566" i="16" s="1"/>
  <c r="F2561" i="16"/>
  <c r="F2560" i="16"/>
  <c r="F2559" i="16"/>
  <c r="F2558" i="16"/>
  <c r="F2557" i="16"/>
  <c r="A2557" i="16"/>
  <c r="A2558" i="16" s="1"/>
  <c r="A2559" i="16" s="1"/>
  <c r="F2556" i="16"/>
  <c r="F2554" i="16"/>
  <c r="A2554" i="16"/>
  <c r="C2547" i="16"/>
  <c r="F2547" i="16" s="1"/>
  <c r="C2545" i="16"/>
  <c r="F2545" i="16" s="1"/>
  <c r="A2541" i="16"/>
  <c r="A2542" i="16" s="1"/>
  <c r="A2543" i="16" s="1"/>
  <c r="C2536" i="16"/>
  <c r="F2536" i="16" s="1"/>
  <c r="A2536" i="16"/>
  <c r="F2535" i="16"/>
  <c r="F2534" i="16"/>
  <c r="C2533" i="16"/>
  <c r="F2533" i="16" s="1"/>
  <c r="A2533" i="16"/>
  <c r="F2532" i="16"/>
  <c r="F2531" i="16"/>
  <c r="F2530" i="16"/>
  <c r="A2530" i="16"/>
  <c r="F2529" i="16"/>
  <c r="F2528" i="16"/>
  <c r="F2527" i="16"/>
  <c r="F2526" i="16"/>
  <c r="F2525" i="16"/>
  <c r="F2524" i="16"/>
  <c r="A2524" i="16"/>
  <c r="A2525" i="16" s="1"/>
  <c r="A2526" i="16" s="1"/>
  <c r="A2527" i="16" s="1"/>
  <c r="F2523" i="16"/>
  <c r="C2520" i="16"/>
  <c r="F2520" i="16" s="1"/>
  <c r="C2519" i="16"/>
  <c r="F2519" i="16" s="1"/>
  <c r="A2519" i="16"/>
  <c r="A2520" i="16" s="1"/>
  <c r="A2521" i="16" s="1"/>
  <c r="F2517" i="16"/>
  <c r="F2516" i="16"/>
  <c r="C2511" i="16"/>
  <c r="F2511" i="16" s="1"/>
  <c r="C2509" i="16"/>
  <c r="F2509" i="16" s="1"/>
  <c r="C2505" i="16"/>
  <c r="F2502" i="16"/>
  <c r="F2501" i="16"/>
  <c r="C2498" i="16"/>
  <c r="F2498" i="16" s="1"/>
  <c r="C2497" i="16"/>
  <c r="F2497" i="16" s="1"/>
  <c r="C2496" i="16"/>
  <c r="F2496" i="16" s="1"/>
  <c r="A2495" i="16"/>
  <c r="A2496" i="16" s="1"/>
  <c r="A2497" i="16" s="1"/>
  <c r="A2498" i="16" s="1"/>
  <c r="F2493" i="16"/>
  <c r="F2492" i="16"/>
  <c r="F2491" i="16"/>
  <c r="F2490" i="16"/>
  <c r="A2490" i="16"/>
  <c r="A2491" i="16" s="1"/>
  <c r="A2492" i="16" s="1"/>
  <c r="A2493" i="16" s="1"/>
  <c r="F2486" i="16"/>
  <c r="C2484" i="16"/>
  <c r="F2484" i="16" s="1"/>
  <c r="C2483" i="16"/>
  <c r="F2483" i="16" s="1"/>
  <c r="C2482" i="16"/>
  <c r="F2482" i="16" s="1"/>
  <c r="C2481" i="16"/>
  <c r="F2481" i="16" s="1"/>
  <c r="A2481" i="16"/>
  <c r="A2482" i="16" s="1"/>
  <c r="A2483" i="16" s="1"/>
  <c r="A2484" i="16" s="1"/>
  <c r="F2480" i="16"/>
  <c r="F2478" i="16"/>
  <c r="F2477" i="16"/>
  <c r="F2476" i="16"/>
  <c r="C2475" i="16"/>
  <c r="F2475" i="16" s="1"/>
  <c r="A2475" i="16"/>
  <c r="A2476" i="16" s="1"/>
  <c r="A2477" i="16" s="1"/>
  <c r="A2478" i="16" s="1"/>
  <c r="F2474" i="16"/>
  <c r="F2473" i="16"/>
  <c r="F2472" i="16"/>
  <c r="F2471" i="16"/>
  <c r="F2470" i="16"/>
  <c r="F2469" i="16"/>
  <c r="A2469" i="16"/>
  <c r="A2470" i="16" s="1"/>
  <c r="A2471" i="16" s="1"/>
  <c r="A2472" i="16" s="1"/>
  <c r="F2468" i="16"/>
  <c r="F2467" i="16"/>
  <c r="F2466" i="16"/>
  <c r="F2465" i="16"/>
  <c r="F2464" i="16"/>
  <c r="F2463" i="16"/>
  <c r="A2463" i="16"/>
  <c r="A2464" i="16" s="1"/>
  <c r="A2465" i="16" s="1"/>
  <c r="A2466" i="16" s="1"/>
  <c r="F2462" i="16"/>
  <c r="C2460" i="16"/>
  <c r="F2460" i="16" s="1"/>
  <c r="F2459" i="16"/>
  <c r="C2458" i="16"/>
  <c r="F2458" i="16" s="1"/>
  <c r="A2458" i="16"/>
  <c r="A2459" i="16" s="1"/>
  <c r="A2460" i="16" s="1"/>
  <c r="F2456" i="16"/>
  <c r="F2455" i="16"/>
  <c r="C2450" i="16"/>
  <c r="F2450" i="16" s="1"/>
  <c r="C2448" i="16"/>
  <c r="F2448" i="16" s="1"/>
  <c r="F2445" i="16"/>
  <c r="F2444" i="16"/>
  <c r="F2443" i="16"/>
  <c r="F2442" i="16"/>
  <c r="F2441" i="16"/>
  <c r="A2441" i="16"/>
  <c r="F2440" i="16"/>
  <c r="F2439" i="16"/>
  <c r="C2438" i="16"/>
  <c r="F2438" i="16" s="1"/>
  <c r="A2438" i="16"/>
  <c r="F2437" i="16"/>
  <c r="F2436" i="16"/>
  <c r="F2435" i="16"/>
  <c r="F2434" i="16"/>
  <c r="F2433" i="16"/>
  <c r="F2432" i="16"/>
  <c r="A2432" i="16"/>
  <c r="A2433" i="16" s="1"/>
  <c r="A2434" i="16" s="1"/>
  <c r="A2435" i="16" s="1"/>
  <c r="F2431" i="16"/>
  <c r="F2430" i="16"/>
  <c r="F2429" i="16"/>
  <c r="F2422" i="16"/>
  <c r="A2422" i="16"/>
  <c r="F2420" i="16"/>
  <c r="F2418" i="16"/>
  <c r="F2417" i="16"/>
  <c r="F2416" i="16"/>
  <c r="A2416" i="16"/>
  <c r="F2415" i="16"/>
  <c r="F2414" i="16"/>
  <c r="F2413" i="16"/>
  <c r="F2412" i="16"/>
  <c r="F2411" i="16"/>
  <c r="F2410" i="16"/>
  <c r="F2408" i="16"/>
  <c r="A2408" i="16"/>
  <c r="F2405" i="16"/>
  <c r="F2402" i="16"/>
  <c r="F2401" i="16"/>
  <c r="F2400" i="16"/>
  <c r="F2399" i="16"/>
  <c r="F2398" i="16"/>
  <c r="F2397" i="16"/>
  <c r="F2396" i="16"/>
  <c r="F2395" i="16"/>
  <c r="F2394" i="16"/>
  <c r="F2391" i="16"/>
  <c r="F2390" i="16"/>
  <c r="F2389" i="16"/>
  <c r="F2388" i="16"/>
  <c r="F2387" i="16"/>
  <c r="F2386" i="16"/>
  <c r="F2385" i="16"/>
  <c r="F2384" i="16"/>
  <c r="F2383" i="16"/>
  <c r="F2379" i="16"/>
  <c r="F2378" i="16"/>
  <c r="F2376" i="16"/>
  <c r="F2375" i="16"/>
  <c r="F2374" i="16"/>
  <c r="F2373" i="16"/>
  <c r="F2372" i="16"/>
  <c r="F2371" i="16"/>
  <c r="F2370" i="16"/>
  <c r="F2369" i="16"/>
  <c r="F2366" i="16"/>
  <c r="F2365" i="16"/>
  <c r="F2362" i="16"/>
  <c r="F2361" i="16"/>
  <c r="F2358" i="16"/>
  <c r="F2357" i="16"/>
  <c r="A2356" i="16"/>
  <c r="A2357" i="16" s="1"/>
  <c r="A2358" i="16" s="1"/>
  <c r="F2354" i="16"/>
  <c r="F2353" i="16"/>
  <c r="F2352" i="16"/>
  <c r="F2351" i="16"/>
  <c r="A2351" i="16"/>
  <c r="A2352" i="16" s="1"/>
  <c r="A2353" i="16" s="1"/>
  <c r="A2354" i="16" s="1"/>
  <c r="F2348" i="16"/>
  <c r="F2341" i="16"/>
  <c r="F2339" i="16"/>
  <c r="F2338" i="16"/>
  <c r="F2335" i="16"/>
  <c r="F2334" i="16"/>
  <c r="F2331" i="16"/>
  <c r="F2330" i="16"/>
  <c r="F2329" i="16"/>
  <c r="F2326" i="16"/>
  <c r="F2325" i="16"/>
  <c r="F2322" i="16"/>
  <c r="F2321" i="16"/>
  <c r="F2320" i="16"/>
  <c r="F2319" i="16"/>
  <c r="F2318" i="16"/>
  <c r="F2315" i="16"/>
  <c r="F2314" i="16"/>
  <c r="F2313" i="16"/>
  <c r="F2310" i="16"/>
  <c r="F2305" i="16"/>
  <c r="F2303" i="16"/>
  <c r="F2302" i="16"/>
  <c r="F2301" i="16"/>
  <c r="F2300" i="16"/>
  <c r="F2299" i="16"/>
  <c r="F2296" i="16"/>
  <c r="F2295" i="16"/>
  <c r="F2294" i="16"/>
  <c r="F2293" i="16"/>
  <c r="F2292" i="16"/>
  <c r="F2291" i="16"/>
  <c r="F2290" i="16"/>
  <c r="F2289" i="16"/>
  <c r="F2288" i="16"/>
  <c r="F2287" i="16"/>
  <c r="F2286" i="16"/>
  <c r="F2285" i="16"/>
  <c r="F2284" i="16"/>
  <c r="F2281" i="16"/>
  <c r="F2280" i="16"/>
  <c r="F2277" i="16"/>
  <c r="F2276" i="16"/>
  <c r="F2275" i="16"/>
  <c r="F2272" i="16"/>
  <c r="F2270" i="16"/>
  <c r="F2268" i="16"/>
  <c r="F2267" i="16"/>
  <c r="F2266" i="16"/>
  <c r="F2265" i="16"/>
  <c r="F2264" i="16"/>
  <c r="F2263" i="16"/>
  <c r="F2262" i="16"/>
  <c r="F2261" i="16"/>
  <c r="F2260" i="16"/>
  <c r="F2259" i="16"/>
  <c r="F2258" i="16"/>
  <c r="F2255" i="16"/>
  <c r="F2254" i="16"/>
  <c r="F2251" i="16"/>
  <c r="F2250" i="16"/>
  <c r="F2249" i="16"/>
  <c r="F2248" i="16"/>
  <c r="F2247" i="16"/>
  <c r="F2246" i="16"/>
  <c r="F2245" i="16"/>
  <c r="F2242" i="16"/>
  <c r="F2241" i="16"/>
  <c r="F2240" i="16"/>
  <c r="F2237" i="16"/>
  <c r="F2233" i="16"/>
  <c r="F2231" i="16"/>
  <c r="F2230" i="16"/>
  <c r="F2229" i="16"/>
  <c r="F2228" i="16"/>
  <c r="F2227" i="16"/>
  <c r="A2227" i="16"/>
  <c r="A2228" i="16" s="1"/>
  <c r="F2224" i="16"/>
  <c r="F2223" i="16"/>
  <c r="F2222" i="16"/>
  <c r="A2222" i="16"/>
  <c r="A2223" i="16" s="1"/>
  <c r="A2224" i="16" s="1"/>
  <c r="F2219" i="16"/>
  <c r="F2218" i="16"/>
  <c r="F2217" i="16"/>
  <c r="F2216" i="16"/>
  <c r="F2215" i="16"/>
  <c r="F2214" i="16"/>
  <c r="F2213" i="16"/>
  <c r="F2212" i="16"/>
  <c r="F2211" i="16"/>
  <c r="F2210" i="16"/>
  <c r="F2209" i="16"/>
  <c r="F2208" i="16"/>
  <c r="F2206" i="16"/>
  <c r="F2204" i="16"/>
  <c r="F2203" i="16"/>
  <c r="F2202" i="16"/>
  <c r="A2202" i="16"/>
  <c r="A2203" i="16" s="1"/>
  <c r="A2204" i="16" s="1"/>
  <c r="F2199" i="16"/>
  <c r="F2198" i="16"/>
  <c r="F2197" i="16"/>
  <c r="F2196" i="16"/>
  <c r="F2195" i="16"/>
  <c r="F2194" i="16"/>
  <c r="F2193" i="16"/>
  <c r="F2192" i="16"/>
  <c r="F2191" i="16"/>
  <c r="F2190" i="16"/>
  <c r="F2189" i="16"/>
  <c r="F2187" i="16"/>
  <c r="F2186" i="16"/>
  <c r="F2185" i="16"/>
  <c r="F2184" i="16"/>
  <c r="F2183" i="16"/>
  <c r="F2182" i="16"/>
  <c r="F2181" i="16"/>
  <c r="F2180" i="16"/>
  <c r="F2179" i="16"/>
  <c r="F2178" i="16"/>
  <c r="F2177" i="16"/>
  <c r="F2175" i="16"/>
  <c r="F2174" i="16"/>
  <c r="F2173" i="16"/>
  <c r="F2172" i="16"/>
  <c r="A2172" i="16"/>
  <c r="A2173" i="16" s="1"/>
  <c r="A2174" i="16" s="1"/>
  <c r="A2175" i="16" s="1"/>
  <c r="F2169" i="16"/>
  <c r="F2164" i="16"/>
  <c r="F2163" i="16"/>
  <c r="F2162" i="16"/>
  <c r="F2161" i="16"/>
  <c r="F2160" i="16"/>
  <c r="F2159" i="16"/>
  <c r="F2156" i="16"/>
  <c r="F2148" i="16"/>
  <c r="F2146" i="16"/>
  <c r="F2144" i="16"/>
  <c r="F2143" i="16"/>
  <c r="F2142" i="16"/>
  <c r="F2141" i="16"/>
  <c r="F2140" i="16"/>
  <c r="F2139" i="16"/>
  <c r="F2138" i="16"/>
  <c r="F2137" i="16"/>
  <c r="F2136" i="16"/>
  <c r="F2133" i="16"/>
  <c r="F2132" i="16"/>
  <c r="F2131" i="16"/>
  <c r="F2130" i="16"/>
  <c r="F2129" i="16"/>
  <c r="F2128" i="16"/>
  <c r="F2127" i="16"/>
  <c r="F2126" i="16"/>
  <c r="F2125" i="16"/>
  <c r="A2124" i="16"/>
  <c r="F2121" i="16"/>
  <c r="F2120" i="16"/>
  <c r="F2119" i="16"/>
  <c r="F2118" i="16"/>
  <c r="F2117" i="16"/>
  <c r="F2116" i="16"/>
  <c r="A2116" i="16"/>
  <c r="A2117" i="16" s="1"/>
  <c r="A2118" i="16" s="1"/>
  <c r="A2119" i="16" s="1"/>
  <c r="A2120" i="16" s="1"/>
  <c r="A2121" i="16" s="1"/>
  <c r="F2115" i="16"/>
  <c r="F2113" i="16"/>
  <c r="F2112" i="16"/>
  <c r="F2111" i="16"/>
  <c r="C2110" i="16"/>
  <c r="F2110" i="16" s="1"/>
  <c r="F2109" i="16"/>
  <c r="F2108" i="16"/>
  <c r="A2108" i="16"/>
  <c r="A2109" i="16" s="1"/>
  <c r="A2110" i="16" s="1"/>
  <c r="A2111" i="16" s="1"/>
  <c r="A2112" i="16" s="1"/>
  <c r="A2113" i="16" s="1"/>
  <c r="F2107" i="16"/>
  <c r="F2106" i="16"/>
  <c r="F2105" i="16"/>
  <c r="F2104" i="16"/>
  <c r="F2103" i="16"/>
  <c r="F2102" i="16"/>
  <c r="A2102" i="16"/>
  <c r="F2101" i="16"/>
  <c r="F2100" i="16"/>
  <c r="F2099" i="16"/>
  <c r="A2099" i="16"/>
  <c r="F2098" i="16"/>
  <c r="F2097" i="16"/>
  <c r="F2096" i="16"/>
  <c r="F2095" i="16"/>
  <c r="C2094" i="16"/>
  <c r="F2094" i="16" s="1"/>
  <c r="F2093" i="16"/>
  <c r="A2093" i="16"/>
  <c r="A2094" i="16" s="1"/>
  <c r="A2095" i="16" s="1"/>
  <c r="A2096" i="16" s="1"/>
  <c r="F2092" i="16"/>
  <c r="F2091" i="16"/>
  <c r="F2090" i="16"/>
  <c r="C2079" i="16"/>
  <c r="C2081" i="16" s="1"/>
  <c r="F2081" i="16" s="1"/>
  <c r="F2077" i="16"/>
  <c r="F2076" i="16"/>
  <c r="F2075" i="16"/>
  <c r="A2075" i="16"/>
  <c r="F2074" i="16"/>
  <c r="F2070" i="16"/>
  <c r="F2069" i="16"/>
  <c r="C2067" i="16"/>
  <c r="A2067" i="16"/>
  <c r="F2062" i="16"/>
  <c r="F2061" i="16"/>
  <c r="F2060" i="16"/>
  <c r="F2057" i="16"/>
  <c r="F2056" i="16"/>
  <c r="F2055" i="16"/>
  <c r="F2052" i="16"/>
  <c r="F2051" i="16"/>
  <c r="F2050" i="16"/>
  <c r="F2046" i="16"/>
  <c r="C2045" i="16"/>
  <c r="F2045" i="16" s="1"/>
  <c r="F2044" i="16"/>
  <c r="F2043" i="16"/>
  <c r="A2043" i="16"/>
  <c r="A2044" i="16" s="1"/>
  <c r="A2045" i="16" s="1"/>
  <c r="A2046" i="16" s="1"/>
  <c r="A2047" i="16" s="1"/>
  <c r="F2040" i="16"/>
  <c r="F2034" i="16"/>
  <c r="F2032" i="16"/>
  <c r="B2030" i="16"/>
  <c r="B2064" i="16" s="1"/>
  <c r="F2028" i="16"/>
  <c r="A2028" i="16"/>
  <c r="F2025" i="16"/>
  <c r="A2025" i="16"/>
  <c r="F2022" i="16"/>
  <c r="A2022" i="16"/>
  <c r="F2019" i="16"/>
  <c r="F2018" i="16"/>
  <c r="F2017" i="16"/>
  <c r="F2016" i="16"/>
  <c r="A2016" i="16"/>
  <c r="A2017" i="16" s="1"/>
  <c r="A2018" i="16" s="1"/>
  <c r="A2019" i="16" s="1"/>
  <c r="F2013" i="16"/>
  <c r="F2007" i="16"/>
  <c r="F2006" i="16"/>
  <c r="F2005" i="16"/>
  <c r="F2003" i="16"/>
  <c r="F2002" i="16"/>
  <c r="F1999" i="16"/>
  <c r="F1998" i="16"/>
  <c r="F1995" i="16"/>
  <c r="F1994" i="16"/>
  <c r="F1993" i="16"/>
  <c r="F1990" i="16"/>
  <c r="F1989" i="16"/>
  <c r="F1986" i="16"/>
  <c r="F1985" i="16"/>
  <c r="F1984" i="16"/>
  <c r="F1983" i="16"/>
  <c r="F1982" i="16"/>
  <c r="F1979" i="16"/>
  <c r="F1978" i="16"/>
  <c r="F1977" i="16"/>
  <c r="F1974" i="16"/>
  <c r="F1971" i="16"/>
  <c r="F1970" i="16"/>
  <c r="F1969" i="16"/>
  <c r="F1968" i="16"/>
  <c r="F1965" i="16"/>
  <c r="F1964" i="16"/>
  <c r="F1963" i="16"/>
  <c r="F1962" i="16"/>
  <c r="F1961" i="16"/>
  <c r="F1960" i="16"/>
  <c r="F1959" i="16"/>
  <c r="F1958" i="16"/>
  <c r="F1957" i="16"/>
  <c r="F1956" i="16"/>
  <c r="F1955" i="16"/>
  <c r="F1954" i="16"/>
  <c r="F1951" i="16"/>
  <c r="F1950" i="16"/>
  <c r="F1949" i="16"/>
  <c r="A1949" i="16"/>
  <c r="A1950" i="16" s="1"/>
  <c r="A1951" i="16" s="1"/>
  <c r="F1946" i="16"/>
  <c r="F1944" i="16"/>
  <c r="F1943" i="16"/>
  <c r="F1942" i="16"/>
  <c r="A1942" i="16"/>
  <c r="A1943" i="16" s="1"/>
  <c r="A1944" i="16" s="1"/>
  <c r="F1939" i="16"/>
  <c r="F1937" i="16"/>
  <c r="F1936" i="16"/>
  <c r="F1935" i="16"/>
  <c r="F1934" i="16"/>
  <c r="F1933" i="16"/>
  <c r="F1932" i="16"/>
  <c r="F1931" i="16"/>
  <c r="F1930" i="16"/>
  <c r="F1929" i="16"/>
  <c r="A1929" i="16"/>
  <c r="A1931" i="16" s="1"/>
  <c r="A1932" i="16" s="1"/>
  <c r="A1933" i="16" s="1"/>
  <c r="A1934" i="16" s="1"/>
  <c r="A1935" i="16" s="1"/>
  <c r="A1936" i="16" s="1"/>
  <c r="A1937" i="16" s="1"/>
  <c r="F1926" i="16"/>
  <c r="F1925" i="16"/>
  <c r="F1924" i="16"/>
  <c r="F1923" i="16"/>
  <c r="F1922" i="16"/>
  <c r="F1921" i="16"/>
  <c r="F1920" i="16"/>
  <c r="F1919" i="16"/>
  <c r="F1918" i="16"/>
  <c r="A1918" i="16"/>
  <c r="A1919" i="16" s="1"/>
  <c r="A1920" i="16" s="1"/>
  <c r="A1921" i="16" s="1"/>
  <c r="A1922" i="16" s="1"/>
  <c r="A1923" i="16" s="1"/>
  <c r="A1924" i="16" s="1"/>
  <c r="A1925" i="16" s="1"/>
  <c r="A1926" i="16" s="1"/>
  <c r="F1915" i="16"/>
  <c r="F1914" i="16"/>
  <c r="F1913" i="16"/>
  <c r="F1912" i="16"/>
  <c r="A1912" i="16"/>
  <c r="A1913" i="16" s="1"/>
  <c r="A1914" i="16" s="1"/>
  <c r="A1915" i="16" s="1"/>
  <c r="F1909" i="16"/>
  <c r="F1903" i="16"/>
  <c r="F1901" i="16"/>
  <c r="F1899" i="16"/>
  <c r="A1899" i="16"/>
  <c r="F1894" i="16"/>
  <c r="F1891" i="16"/>
  <c r="F1888" i="16"/>
  <c r="F1887" i="16"/>
  <c r="F1886" i="16"/>
  <c r="F1885" i="16"/>
  <c r="A1885" i="16"/>
  <c r="A1886" i="16" s="1"/>
  <c r="A1887" i="16" s="1"/>
  <c r="A1888" i="16" s="1"/>
  <c r="F1882" i="16"/>
  <c r="F1876" i="16"/>
  <c r="F1874" i="16"/>
  <c r="F1873" i="16"/>
  <c r="F1870" i="16"/>
  <c r="F1869" i="16"/>
  <c r="F1866" i="16"/>
  <c r="F1865" i="16"/>
  <c r="F1864" i="16"/>
  <c r="F1861" i="16"/>
  <c r="F1860" i="16"/>
  <c r="F1857" i="16"/>
  <c r="F1856" i="16"/>
  <c r="F1855" i="16"/>
  <c r="F1854" i="16"/>
  <c r="F1853" i="16"/>
  <c r="F1850" i="16"/>
  <c r="F1849" i="16"/>
  <c r="F1848" i="16"/>
  <c r="F1845" i="16"/>
  <c r="F1840" i="16"/>
  <c r="F1838" i="16"/>
  <c r="F1837" i="16"/>
  <c r="F1836" i="16"/>
  <c r="F1835" i="16"/>
  <c r="F1834" i="16"/>
  <c r="F1831" i="16"/>
  <c r="F1830" i="16"/>
  <c r="F1829" i="16"/>
  <c r="F1828" i="16"/>
  <c r="F1827" i="16"/>
  <c r="F1826" i="16"/>
  <c r="F1825" i="16"/>
  <c r="F1824" i="16"/>
  <c r="F1823" i="16"/>
  <c r="F1822" i="16"/>
  <c r="F1821" i="16"/>
  <c r="F1820" i="16"/>
  <c r="F1819" i="16"/>
  <c r="F1816" i="16"/>
  <c r="F1815" i="16"/>
  <c r="F1812" i="16"/>
  <c r="F1811" i="16"/>
  <c r="F1810" i="16"/>
  <c r="F1807" i="16"/>
  <c r="F1805" i="16"/>
  <c r="F1803" i="16"/>
  <c r="F1802" i="16"/>
  <c r="F1801" i="16"/>
  <c r="F1800" i="16"/>
  <c r="F1799" i="16"/>
  <c r="F1798" i="16"/>
  <c r="F1797" i="16"/>
  <c r="F1796" i="16"/>
  <c r="F1795" i="16"/>
  <c r="F1794" i="16"/>
  <c r="F1793" i="16"/>
  <c r="F1790" i="16"/>
  <c r="F1789" i="16"/>
  <c r="F1786" i="16"/>
  <c r="F1785" i="16"/>
  <c r="F1784" i="16"/>
  <c r="F1783" i="16"/>
  <c r="F1782" i="16"/>
  <c r="F1781" i="16"/>
  <c r="F1780" i="16"/>
  <c r="F1777" i="16"/>
  <c r="F1776" i="16"/>
  <c r="F1775" i="16"/>
  <c r="F1772" i="16"/>
  <c r="F1768" i="16"/>
  <c r="F1767" i="16"/>
  <c r="F1766" i="16"/>
  <c r="F1763" i="16"/>
  <c r="F1762" i="16"/>
  <c r="F1761" i="16"/>
  <c r="F1760" i="16"/>
  <c r="F1757" i="16"/>
  <c r="F1756" i="16"/>
  <c r="F1754" i="16"/>
  <c r="F1752" i="16"/>
  <c r="F1749" i="16"/>
  <c r="F1748" i="16"/>
  <c r="F1747" i="16"/>
  <c r="F1746" i="16"/>
  <c r="F1745" i="16"/>
  <c r="F1742" i="16"/>
  <c r="F1741" i="16"/>
  <c r="F1738" i="16"/>
  <c r="F1735" i="16"/>
  <c r="F1730" i="16"/>
  <c r="F1728" i="16"/>
  <c r="F1727" i="16"/>
  <c r="F1726" i="16"/>
  <c r="F1725" i="16"/>
  <c r="F1722" i="16"/>
  <c r="F1721" i="16"/>
  <c r="C1718" i="16"/>
  <c r="F1718" i="16" s="1"/>
  <c r="F1715" i="16"/>
  <c r="C1714" i="16"/>
  <c r="F1714" i="16" s="1"/>
  <c r="C1713" i="16"/>
  <c r="F1713" i="16" s="1"/>
  <c r="C1712" i="16"/>
  <c r="F1712" i="16" s="1"/>
  <c r="C1711" i="16"/>
  <c r="F1711" i="16" s="1"/>
  <c r="F1710" i="16"/>
  <c r="C1709" i="16"/>
  <c r="F1709" i="16" s="1"/>
  <c r="C1708" i="16"/>
  <c r="F1708" i="16" s="1"/>
  <c r="C1705" i="16"/>
  <c r="F1705" i="16" s="1"/>
  <c r="C1704" i="16"/>
  <c r="F1704" i="16" s="1"/>
  <c r="C1703" i="16"/>
  <c r="F1703" i="16" s="1"/>
  <c r="C1700" i="16"/>
  <c r="F1700" i="16" s="1"/>
  <c r="C1699" i="16"/>
  <c r="F1699" i="16" s="1"/>
  <c r="C1698" i="16"/>
  <c r="F1698" i="16" s="1"/>
  <c r="C1697" i="16"/>
  <c r="F1697" i="16" s="1"/>
  <c r="C1696" i="16"/>
  <c r="F1696" i="16" s="1"/>
  <c r="C1695" i="16"/>
  <c r="F1695" i="16" s="1"/>
  <c r="C1694" i="16"/>
  <c r="F1694" i="16" s="1"/>
  <c r="C1693" i="16"/>
  <c r="F1693" i="16" s="1"/>
  <c r="C1692" i="16"/>
  <c r="F1692" i="16" s="1"/>
  <c r="C1691" i="16"/>
  <c r="F1691" i="16" s="1"/>
  <c r="C1687" i="16"/>
  <c r="F1687" i="16" s="1"/>
  <c r="C1686" i="16"/>
  <c r="F1686" i="16" s="1"/>
  <c r="C1685" i="16"/>
  <c r="F1682" i="16"/>
  <c r="F1678" i="16"/>
  <c r="F1677" i="16"/>
  <c r="F1676" i="16"/>
  <c r="F1675" i="16"/>
  <c r="F1674" i="16"/>
  <c r="F1673" i="16"/>
  <c r="F1672" i="16"/>
  <c r="F1671" i="16"/>
  <c r="F1670" i="16"/>
  <c r="F1667" i="16"/>
  <c r="F1665" i="16"/>
  <c r="F1664" i="16"/>
  <c r="F1663" i="16"/>
  <c r="F1662" i="16"/>
  <c r="F1659" i="16"/>
  <c r="F1658" i="16"/>
  <c r="F1657" i="16"/>
  <c r="F1654" i="16"/>
  <c r="F1653" i="16"/>
  <c r="F1652" i="16"/>
  <c r="F1651" i="16"/>
  <c r="F1650" i="16"/>
  <c r="F1649" i="16"/>
  <c r="F1648" i="16"/>
  <c r="F1645" i="16"/>
  <c r="F1642" i="16"/>
  <c r="F1641" i="16"/>
  <c r="F1640" i="16"/>
  <c r="F1639" i="16"/>
  <c r="F1638" i="16"/>
  <c r="F1634" i="16"/>
  <c r="F1632" i="16"/>
  <c r="F1631" i="16"/>
  <c r="F1630" i="16"/>
  <c r="F1627" i="16"/>
  <c r="F1626" i="16"/>
  <c r="F1623" i="16"/>
  <c r="F1621" i="16"/>
  <c r="F1620" i="16"/>
  <c r="F1619" i="16"/>
  <c r="F1618" i="16"/>
  <c r="F1617" i="16"/>
  <c r="F1616" i="16"/>
  <c r="F1615" i="16"/>
  <c r="F1612" i="16"/>
  <c r="F1610" i="16"/>
  <c r="F1609" i="16"/>
  <c r="F1608" i="16"/>
  <c r="F1607" i="16"/>
  <c r="F1606" i="16"/>
  <c r="F1605" i="16"/>
  <c r="F1604" i="16"/>
  <c r="F1601" i="16"/>
  <c r="F1600" i="16"/>
  <c r="F1599" i="16"/>
  <c r="F1597" i="16"/>
  <c r="F1596" i="16"/>
  <c r="F1592" i="16"/>
  <c r="F1584" i="16"/>
  <c r="F1582" i="16"/>
  <c r="F1580" i="16"/>
  <c r="F1579" i="16"/>
  <c r="F1578" i="16"/>
  <c r="A1578" i="16"/>
  <c r="A1579" i="16" s="1"/>
  <c r="A1580" i="16" s="1"/>
  <c r="F1575" i="16"/>
  <c r="F1573" i="16"/>
  <c r="A1573" i="16"/>
  <c r="F1570" i="16"/>
  <c r="A1570" i="16"/>
  <c r="F1567" i="16"/>
  <c r="A1567" i="16"/>
  <c r="F1564" i="16"/>
  <c r="F1563" i="16"/>
  <c r="F1562" i="16"/>
  <c r="F1561" i="16"/>
  <c r="F1560" i="16"/>
  <c r="A1560" i="16"/>
  <c r="A1561" i="16" s="1"/>
  <c r="A1562" i="16" s="1"/>
  <c r="A1563" i="16" s="1"/>
  <c r="A1564" i="16" s="1"/>
  <c r="F1557" i="16"/>
  <c r="F1556" i="16"/>
  <c r="F1555" i="16"/>
  <c r="A1555" i="16"/>
  <c r="A1556" i="16" s="1"/>
  <c r="A1557" i="16" s="1"/>
  <c r="F1552" i="16"/>
  <c r="F1542" i="16"/>
  <c r="A1542" i="16"/>
  <c r="F1541" i="16"/>
  <c r="F1540" i="16"/>
  <c r="F1539" i="16"/>
  <c r="F1538" i="16"/>
  <c r="F1537" i="16"/>
  <c r="F1536" i="16"/>
  <c r="A1536" i="16"/>
  <c r="A1537" i="16" s="1"/>
  <c r="A1538" i="16" s="1"/>
  <c r="F1535" i="16"/>
  <c r="F1533" i="16"/>
  <c r="F1532" i="16"/>
  <c r="F1531" i="16"/>
  <c r="A1531" i="16"/>
  <c r="F1530" i="16"/>
  <c r="F1529" i="16"/>
  <c r="F1528" i="16"/>
  <c r="F1527" i="16"/>
  <c r="F1526" i="16"/>
  <c r="F1525" i="16"/>
  <c r="F1523" i="16"/>
  <c r="F1522" i="16"/>
  <c r="A1522" i="16"/>
  <c r="A1523" i="16" s="1"/>
  <c r="F1521" i="16"/>
  <c r="F1520" i="16"/>
  <c r="F1519" i="16"/>
  <c r="F1518" i="16"/>
  <c r="F1517" i="16"/>
  <c r="A1517" i="16"/>
  <c r="A1518" i="16" s="1"/>
  <c r="A1519" i="16" s="1"/>
  <c r="F1516" i="16"/>
  <c r="F1515" i="16"/>
  <c r="F1512" i="16"/>
  <c r="F1511" i="16"/>
  <c r="F1510" i="16"/>
  <c r="F1509" i="16"/>
  <c r="F1507" i="16"/>
  <c r="F1506" i="16"/>
  <c r="F1505" i="16"/>
  <c r="F1504" i="16"/>
  <c r="A1504" i="16"/>
  <c r="A1505" i="16" s="1"/>
  <c r="A1506" i="16" s="1"/>
  <c r="A1507" i="16" s="1"/>
  <c r="F1503" i="16"/>
  <c r="F1502" i="16"/>
  <c r="F1501" i="16"/>
  <c r="F1500" i="16"/>
  <c r="F1499" i="16"/>
  <c r="F1498" i="16"/>
  <c r="A1498" i="16"/>
  <c r="A1499" i="16" s="1"/>
  <c r="A1500" i="16" s="1"/>
  <c r="A1501" i="16" s="1"/>
  <c r="A1502" i="16" s="1"/>
  <c r="F1497" i="16"/>
  <c r="F1496" i="16"/>
  <c r="F1495" i="16"/>
  <c r="F1494" i="16"/>
  <c r="F1493" i="16"/>
  <c r="A1493" i="16"/>
  <c r="A1494" i="16" s="1"/>
  <c r="A1495" i="16" s="1"/>
  <c r="F1492" i="16"/>
  <c r="F1490" i="16"/>
  <c r="A1490" i="16"/>
  <c r="F1483" i="16"/>
  <c r="F1482" i="16"/>
  <c r="F1479" i="16"/>
  <c r="F1478" i="16"/>
  <c r="F1477" i="16"/>
  <c r="F1476" i="16"/>
  <c r="F1475" i="16"/>
  <c r="C1473" i="16"/>
  <c r="C1474" i="16" s="1"/>
  <c r="F1474" i="16" s="1"/>
  <c r="F1472" i="16"/>
  <c r="F1471" i="16"/>
  <c r="F1470" i="16"/>
  <c r="F1469" i="16"/>
  <c r="F1468" i="16"/>
  <c r="F1467" i="16"/>
  <c r="F1466" i="16"/>
  <c r="F1465" i="16"/>
  <c r="F1464" i="16"/>
  <c r="F1463" i="16"/>
  <c r="F1462" i="16"/>
  <c r="F1461" i="16"/>
  <c r="F1460" i="16"/>
  <c r="F1459" i="16"/>
  <c r="F1458" i="16"/>
  <c r="F1457" i="16"/>
  <c r="F1456" i="16"/>
  <c r="F1455" i="16"/>
  <c r="F1454" i="16"/>
  <c r="F1453" i="16"/>
  <c r="F1452" i="16"/>
  <c r="F1451" i="16"/>
  <c r="A1451" i="16"/>
  <c r="F1450" i="16"/>
  <c r="F1449" i="16"/>
  <c r="A1449" i="16"/>
  <c r="F1448" i="16"/>
  <c r="F1447" i="16"/>
  <c r="F1445" i="16"/>
  <c r="F1444" i="16"/>
  <c r="F1443" i="16"/>
  <c r="F1442" i="16"/>
  <c r="F1441" i="16"/>
  <c r="F1440" i="16"/>
  <c r="F1439" i="16"/>
  <c r="F1436" i="16"/>
  <c r="F1435" i="16"/>
  <c r="F1434" i="16"/>
  <c r="F1433" i="16"/>
  <c r="F1432" i="16"/>
  <c r="F1431" i="16"/>
  <c r="F1430" i="16"/>
  <c r="F1429" i="16"/>
  <c r="F1428" i="16"/>
  <c r="F1427" i="16"/>
  <c r="F1426" i="16"/>
  <c r="F1425" i="16"/>
  <c r="F1424" i="16"/>
  <c r="F1421" i="16"/>
  <c r="F1420" i="16"/>
  <c r="F1417" i="16"/>
  <c r="F1416" i="16"/>
  <c r="F1415" i="16"/>
  <c r="F1412" i="16"/>
  <c r="F1410" i="16"/>
  <c r="F1408" i="16"/>
  <c r="F1407" i="16"/>
  <c r="F1406" i="16"/>
  <c r="F1405" i="16"/>
  <c r="F1404" i="16"/>
  <c r="F1403" i="16"/>
  <c r="F1402" i="16"/>
  <c r="F1401" i="16"/>
  <c r="F1400" i="16"/>
  <c r="F1399" i="16"/>
  <c r="F1398" i="16"/>
  <c r="F1395" i="16"/>
  <c r="F1394" i="16"/>
  <c r="F1391" i="16"/>
  <c r="F1390" i="16"/>
  <c r="F1389" i="16"/>
  <c r="F1388" i="16"/>
  <c r="F1387" i="16"/>
  <c r="F1386" i="16"/>
  <c r="F1385" i="16"/>
  <c r="F1382" i="16"/>
  <c r="F1381" i="16"/>
  <c r="F1380" i="16"/>
  <c r="F1377" i="16"/>
  <c r="F1373" i="16"/>
  <c r="F1372" i="16"/>
  <c r="F1370" i="16"/>
  <c r="F1369" i="16"/>
  <c r="A1369" i="16"/>
  <c r="A1370" i="16" s="1"/>
  <c r="F1366" i="16"/>
  <c r="F1365" i="16"/>
  <c r="F1364" i="16"/>
  <c r="F1363" i="16"/>
  <c r="F1362" i="16"/>
  <c r="F1361" i="16"/>
  <c r="F1360" i="16"/>
  <c r="F1359" i="16"/>
  <c r="F1358" i="16"/>
  <c r="F1357" i="16"/>
  <c r="F1356" i="16"/>
  <c r="F1355" i="16"/>
  <c r="F1354" i="16"/>
  <c r="F1353" i="16"/>
  <c r="F1352" i="16"/>
  <c r="F1351" i="16"/>
  <c r="C1349" i="16"/>
  <c r="F1349" i="16" s="1"/>
  <c r="F1347" i="16"/>
  <c r="F1345" i="16"/>
  <c r="F1343" i="16"/>
  <c r="F1342" i="16"/>
  <c r="F1341" i="16"/>
  <c r="F1340" i="16"/>
  <c r="F1339" i="16"/>
  <c r="F1338" i="16"/>
  <c r="F1337" i="16"/>
  <c r="A1337" i="16"/>
  <c r="A1338" i="16" s="1"/>
  <c r="A1339" i="16" s="1"/>
  <c r="A1340" i="16" s="1"/>
  <c r="A1341" i="16" s="1"/>
  <c r="A1342" i="16" s="1"/>
  <c r="A1343" i="16" s="1"/>
  <c r="C1336" i="16"/>
  <c r="F1336" i="16" s="1"/>
  <c r="F1335" i="16"/>
  <c r="F1334" i="16"/>
  <c r="F1333" i="16"/>
  <c r="F1332" i="16"/>
  <c r="F1331" i="16"/>
  <c r="F1330" i="16"/>
  <c r="F1329" i="16"/>
  <c r="F1328" i="16"/>
  <c r="F1327" i="16"/>
  <c r="F1326" i="16"/>
  <c r="F1325" i="16"/>
  <c r="C1323" i="16"/>
  <c r="F1323" i="16" s="1"/>
  <c r="F1322" i="16"/>
  <c r="F1321" i="16"/>
  <c r="F1320" i="16"/>
  <c r="F1318" i="16"/>
  <c r="F1317" i="16"/>
  <c r="A1317" i="16"/>
  <c r="A1318" i="16" s="1"/>
  <c r="F1311" i="16"/>
  <c r="F1310" i="16"/>
  <c r="A1310" i="16"/>
  <c r="A1311" i="16" s="1"/>
  <c r="F1309" i="16"/>
  <c r="F1308" i="16"/>
  <c r="A1308" i="16"/>
  <c r="A1302" i="16"/>
  <c r="F1301" i="16"/>
  <c r="C1300" i="16"/>
  <c r="C1302" i="16" s="1"/>
  <c r="F1302" i="16" s="1"/>
  <c r="F1299" i="16"/>
  <c r="C1298" i="16"/>
  <c r="F1298" i="16" s="1"/>
  <c r="C1297" i="16"/>
  <c r="F1297" i="16" s="1"/>
  <c r="A1297" i="16"/>
  <c r="F1296" i="16"/>
  <c r="F1295" i="16"/>
  <c r="F1292" i="16"/>
  <c r="F1291" i="16"/>
  <c r="F1290" i="16"/>
  <c r="F1288" i="16"/>
  <c r="C1287" i="16"/>
  <c r="F1287" i="16" s="1"/>
  <c r="F1286" i="16"/>
  <c r="A1286" i="16"/>
  <c r="A1290" i="16" s="1"/>
  <c r="A1291" i="16" s="1"/>
  <c r="A1292" i="16" s="1"/>
  <c r="F1285" i="16"/>
  <c r="F1283" i="16"/>
  <c r="C1282" i="16"/>
  <c r="C1284" i="16" s="1"/>
  <c r="F1284" i="16" s="1"/>
  <c r="F1281" i="16"/>
  <c r="F1280" i="16"/>
  <c r="A1280" i="16"/>
  <c r="A1281" i="16" s="1"/>
  <c r="A1282" i="16" s="1"/>
  <c r="A1283" i="16" s="1"/>
  <c r="A1284" i="16" s="1"/>
  <c r="F1279" i="16"/>
  <c r="F1277" i="16"/>
  <c r="A1277" i="16"/>
  <c r="F1268" i="16"/>
  <c r="F1267" i="16"/>
  <c r="F1266" i="16"/>
  <c r="F1264" i="16"/>
  <c r="A1264" i="16"/>
  <c r="F1263" i="16"/>
  <c r="F1262" i="16"/>
  <c r="F1260" i="16"/>
  <c r="F1259" i="16"/>
  <c r="F1258" i="16"/>
  <c r="A1258" i="16"/>
  <c r="A1259" i="16" s="1"/>
  <c r="F1257" i="16"/>
  <c r="F1256" i="16"/>
  <c r="F1255" i="16"/>
  <c r="F1254" i="16"/>
  <c r="A1254" i="16"/>
  <c r="A1255" i="16" s="1"/>
  <c r="F1253" i="16"/>
  <c r="F1252" i="16"/>
  <c r="F1251" i="16"/>
  <c r="F1250" i="16"/>
  <c r="A1250" i="16"/>
  <c r="A1251" i="16" s="1"/>
  <c r="F1249" i="16"/>
  <c r="F1248" i="16"/>
  <c r="F1247" i="16"/>
  <c r="F1246" i="16"/>
  <c r="F1245" i="16"/>
  <c r="F1244" i="16"/>
  <c r="F1243" i="16"/>
  <c r="A1243" i="16"/>
  <c r="A1244" i="16" s="1"/>
  <c r="A1245" i="16" s="1"/>
  <c r="A1246" i="16" s="1"/>
  <c r="A1247" i="16" s="1"/>
  <c r="F1242" i="16"/>
  <c r="F1241" i="16"/>
  <c r="F1240" i="16"/>
  <c r="F1235" i="16"/>
  <c r="F1233" i="16"/>
  <c r="F1231" i="16"/>
  <c r="F1229" i="16"/>
  <c r="F1228" i="16"/>
  <c r="F1225" i="16"/>
  <c r="F1224" i="16"/>
  <c r="F1221" i="16"/>
  <c r="F1220" i="16"/>
  <c r="F1219" i="16"/>
  <c r="F1216" i="16"/>
  <c r="F1215" i="16"/>
  <c r="F1212" i="16"/>
  <c r="F1211" i="16"/>
  <c r="F1210" i="16"/>
  <c r="F1209" i="16"/>
  <c r="F1208" i="16"/>
  <c r="F1205" i="16"/>
  <c r="F1204" i="16"/>
  <c r="F1203" i="16"/>
  <c r="F1200" i="16"/>
  <c r="F1197" i="16"/>
  <c r="F1195" i="16"/>
  <c r="F1194" i="16"/>
  <c r="F1193" i="16"/>
  <c r="F1192" i="16"/>
  <c r="F1191" i="16"/>
  <c r="F1188" i="16"/>
  <c r="F1187" i="16"/>
  <c r="F1186" i="16"/>
  <c r="F1185" i="16"/>
  <c r="F1184" i="16"/>
  <c r="F1183" i="16"/>
  <c r="F1182" i="16"/>
  <c r="F1181" i="16"/>
  <c r="F1180" i="16"/>
  <c r="F1179" i="16"/>
  <c r="F1178" i="16"/>
  <c r="F1177" i="16"/>
  <c r="F1176" i="16"/>
  <c r="F1173" i="16"/>
  <c r="F1172" i="16"/>
  <c r="F1169" i="16"/>
  <c r="F1168" i="16"/>
  <c r="F1167" i="16"/>
  <c r="F1164" i="16"/>
  <c r="F1162" i="16"/>
  <c r="F1160" i="16"/>
  <c r="F1159" i="16"/>
  <c r="F1158" i="16"/>
  <c r="F1157" i="16"/>
  <c r="F1156" i="16"/>
  <c r="F1155" i="16"/>
  <c r="F1154" i="16"/>
  <c r="F1153" i="16"/>
  <c r="F1152" i="16"/>
  <c r="F1151" i="16"/>
  <c r="F1150" i="16"/>
  <c r="F1147" i="16"/>
  <c r="F1146" i="16"/>
  <c r="F1143" i="16"/>
  <c r="F1142" i="16"/>
  <c r="F1141" i="16"/>
  <c r="F1140" i="16"/>
  <c r="F1139" i="16"/>
  <c r="F1138" i="16"/>
  <c r="F1137" i="16"/>
  <c r="F1134" i="16"/>
  <c r="F1133" i="16"/>
  <c r="F1132" i="16"/>
  <c r="F1129" i="16"/>
  <c r="F1125" i="16"/>
  <c r="F1124" i="16"/>
  <c r="F1123" i="16"/>
  <c r="F1122" i="16"/>
  <c r="F1119" i="16"/>
  <c r="F1118" i="16"/>
  <c r="F1117" i="16"/>
  <c r="F1116" i="16"/>
  <c r="F1115" i="16"/>
  <c r="F1114" i="16"/>
  <c r="F1113" i="16"/>
  <c r="F1112" i="16"/>
  <c r="F1111" i="16"/>
  <c r="F1110" i="16"/>
  <c r="F1109" i="16"/>
  <c r="F1108" i="16"/>
  <c r="F1107" i="16"/>
  <c r="F1106" i="16"/>
  <c r="F1105" i="16"/>
  <c r="F1102" i="16"/>
  <c r="F1101" i="16"/>
  <c r="F1100" i="16"/>
  <c r="F1099" i="16"/>
  <c r="F1096" i="16"/>
  <c r="F1095" i="16"/>
  <c r="F1092" i="16"/>
  <c r="F1091" i="16"/>
  <c r="F1090" i="16"/>
  <c r="F1089" i="16"/>
  <c r="F1088" i="16"/>
  <c r="F1087" i="16"/>
  <c r="F1086" i="16"/>
  <c r="F1085" i="16"/>
  <c r="F1084" i="16"/>
  <c r="F1083" i="16"/>
  <c r="F1080" i="16"/>
  <c r="F1079" i="16"/>
  <c r="F1078" i="16"/>
  <c r="F1077" i="16"/>
  <c r="F1076" i="16"/>
  <c r="F1075" i="16"/>
  <c r="F1074" i="16"/>
  <c r="F1073" i="16"/>
  <c r="F1070" i="16"/>
  <c r="F1069" i="16"/>
  <c r="F1068" i="16"/>
  <c r="F1065" i="16"/>
  <c r="F1059" i="16"/>
  <c r="F1058" i="16"/>
  <c r="F1057" i="16"/>
  <c r="F1056" i="16"/>
  <c r="F1054" i="16"/>
  <c r="F1053" i="16"/>
  <c r="A1053" i="16"/>
  <c r="F1052" i="16"/>
  <c r="F1051" i="16"/>
  <c r="F1050" i="16"/>
  <c r="A1050" i="16"/>
  <c r="F1049" i="16"/>
  <c r="F1048" i="16"/>
  <c r="F1047" i="16"/>
  <c r="A1047" i="16"/>
  <c r="F1046" i="16"/>
  <c r="F1045" i="16"/>
  <c r="F1044" i="16"/>
  <c r="F1043" i="16"/>
  <c r="F1042" i="16"/>
  <c r="F1041" i="16"/>
  <c r="F1040" i="16"/>
  <c r="A1040" i="16"/>
  <c r="A1041" i="16" s="1"/>
  <c r="A1042" i="16" s="1"/>
  <c r="A1043" i="16" s="1"/>
  <c r="A1044" i="16" s="1"/>
  <c r="F1039" i="16"/>
  <c r="F1038" i="16"/>
  <c r="F1037" i="16"/>
  <c r="F1028" i="16"/>
  <c r="F1026" i="16"/>
  <c r="F1024" i="16"/>
  <c r="F1023" i="16"/>
  <c r="F1022" i="16"/>
  <c r="A1022" i="16"/>
  <c r="F1021" i="16"/>
  <c r="F1020" i="16"/>
  <c r="F1019" i="16"/>
  <c r="F1018" i="16"/>
  <c r="F1017" i="16"/>
  <c r="F1016" i="16"/>
  <c r="F1014" i="16"/>
  <c r="F1013" i="16"/>
  <c r="A1013" i="16"/>
  <c r="F1008" i="16"/>
  <c r="F1007" i="16"/>
  <c r="F1006" i="16"/>
  <c r="A1006" i="16"/>
  <c r="A1007" i="16" s="1"/>
  <c r="A1008" i="16" s="1"/>
  <c r="F1003" i="16"/>
  <c r="F1002" i="16"/>
  <c r="F1001" i="16"/>
  <c r="A1001" i="16"/>
  <c r="A1002" i="16" s="1"/>
  <c r="A1003" i="16" s="1"/>
  <c r="F998" i="16"/>
  <c r="F997" i="16"/>
  <c r="F996" i="16"/>
  <c r="A996" i="16"/>
  <c r="A997" i="16" s="1"/>
  <c r="A998" i="16" s="1"/>
  <c r="F993" i="16"/>
  <c r="F992" i="16"/>
  <c r="F991" i="16"/>
  <c r="F990" i="16"/>
  <c r="F989" i="16"/>
  <c r="A989" i="16"/>
  <c r="A990" i="16" s="1"/>
  <c r="A991" i="16" s="1"/>
  <c r="A992" i="16" s="1"/>
  <c r="A993" i="16" s="1"/>
  <c r="F986" i="16"/>
  <c r="F980" i="16"/>
  <c r="F978" i="16"/>
  <c r="F973" i="16"/>
  <c r="F970" i="16"/>
  <c r="F967" i="16"/>
  <c r="F964" i="16"/>
  <c r="F963" i="16"/>
  <c r="F962" i="16"/>
  <c r="F961" i="16"/>
  <c r="F960" i="16"/>
  <c r="A960" i="16"/>
  <c r="A961" i="16" s="1"/>
  <c r="A962" i="16" s="1"/>
  <c r="A963" i="16" s="1"/>
  <c r="A964" i="16" s="1"/>
  <c r="F957" i="16"/>
  <c r="F952" i="16"/>
  <c r="F950" i="16"/>
  <c r="F948" i="16"/>
  <c r="F946" i="16"/>
  <c r="F945" i="16"/>
  <c r="F942" i="16"/>
  <c r="F941" i="16"/>
  <c r="F938" i="16"/>
  <c r="F937" i="16"/>
  <c r="F936" i="16"/>
  <c r="F933" i="16"/>
  <c r="F932" i="16"/>
  <c r="F929" i="16"/>
  <c r="F928" i="16"/>
  <c r="F927" i="16"/>
  <c r="F926" i="16"/>
  <c r="F925" i="16"/>
  <c r="F922" i="16"/>
  <c r="F921" i="16"/>
  <c r="F920" i="16"/>
  <c r="F917" i="16"/>
  <c r="F914" i="16"/>
  <c r="F912" i="16"/>
  <c r="F911" i="16"/>
  <c r="F910" i="16"/>
  <c r="F909" i="16"/>
  <c r="F908" i="16"/>
  <c r="F905" i="16"/>
  <c r="F904" i="16"/>
  <c r="F903" i="16"/>
  <c r="F902" i="16"/>
  <c r="F901" i="16"/>
  <c r="F900" i="16"/>
  <c r="F899" i="16"/>
  <c r="F898" i="16"/>
  <c r="F897" i="16"/>
  <c r="F896" i="16"/>
  <c r="F895" i="16"/>
  <c r="F894" i="16"/>
  <c r="F893" i="16"/>
  <c r="F890" i="16"/>
  <c r="F889" i="16"/>
  <c r="F886" i="16"/>
  <c r="F885" i="16"/>
  <c r="F884" i="16"/>
  <c r="F881" i="16"/>
  <c r="F879" i="16"/>
  <c r="F877" i="16"/>
  <c r="F876" i="16"/>
  <c r="F875" i="16"/>
  <c r="F874" i="16"/>
  <c r="F873" i="16"/>
  <c r="F872" i="16"/>
  <c r="F871" i="16"/>
  <c r="F870" i="16"/>
  <c r="F869" i="16"/>
  <c r="F868" i="16"/>
  <c r="F867" i="16"/>
  <c r="F864" i="16"/>
  <c r="F863" i="16"/>
  <c r="F860" i="16"/>
  <c r="F859" i="16"/>
  <c r="F858" i="16"/>
  <c r="F857" i="16"/>
  <c r="F856" i="16"/>
  <c r="F855" i="16"/>
  <c r="F854" i="16"/>
  <c r="F851" i="16"/>
  <c r="F850" i="16"/>
  <c r="F849" i="16"/>
  <c r="F846" i="16"/>
  <c r="F842" i="16"/>
  <c r="F841" i="16"/>
  <c r="F840" i="16"/>
  <c r="F839" i="16"/>
  <c r="F836" i="16"/>
  <c r="F835" i="16"/>
  <c r="F834" i="16"/>
  <c r="F833" i="16"/>
  <c r="F832" i="16"/>
  <c r="F831" i="16"/>
  <c r="F830" i="16"/>
  <c r="F829" i="16"/>
  <c r="F828" i="16"/>
  <c r="F827" i="16"/>
  <c r="F824" i="16"/>
  <c r="F823" i="16"/>
  <c r="F822" i="16"/>
  <c r="F821" i="16"/>
  <c r="F818" i="16"/>
  <c r="F817" i="16"/>
  <c r="F814" i="16"/>
  <c r="F812" i="16"/>
  <c r="F811" i="16"/>
  <c r="F810" i="16"/>
  <c r="F809" i="16"/>
  <c r="F808" i="16"/>
  <c r="F807" i="16"/>
  <c r="F806" i="16"/>
  <c r="F805" i="16"/>
  <c r="F804" i="16"/>
  <c r="F803" i="16"/>
  <c r="F800" i="16"/>
  <c r="F799" i="16"/>
  <c r="F798" i="16"/>
  <c r="F797" i="16"/>
  <c r="F796" i="16"/>
  <c r="F795" i="16"/>
  <c r="F794" i="16"/>
  <c r="F793" i="16"/>
  <c r="F792" i="16"/>
  <c r="F791" i="16"/>
  <c r="F788" i="16"/>
  <c r="F787" i="16"/>
  <c r="F786" i="16"/>
  <c r="F784" i="16"/>
  <c r="F783" i="16"/>
  <c r="F779" i="16"/>
  <c r="F773" i="16"/>
  <c r="F771" i="16"/>
  <c r="F767" i="16"/>
  <c r="F764" i="16"/>
  <c r="F761" i="16"/>
  <c r="F758" i="16"/>
  <c r="F757" i="16"/>
  <c r="F756" i="16"/>
  <c r="F755" i="16"/>
  <c r="F754" i="16"/>
  <c r="A754" i="16"/>
  <c r="A755" i="16" s="1"/>
  <c r="A756" i="16" s="1"/>
  <c r="A757" i="16" s="1"/>
  <c r="A758" i="16" s="1"/>
  <c r="F751" i="16"/>
  <c r="F746" i="16"/>
  <c r="F745" i="16"/>
  <c r="F744" i="16"/>
  <c r="F741" i="16"/>
  <c r="F740" i="16"/>
  <c r="F739" i="16"/>
  <c r="F738" i="16"/>
  <c r="F735" i="16"/>
  <c r="F734" i="16"/>
  <c r="F732" i="16"/>
  <c r="F730" i="16"/>
  <c r="F727" i="16"/>
  <c r="F726" i="16"/>
  <c r="F725" i="16"/>
  <c r="F724" i="16"/>
  <c r="F723" i="16"/>
  <c r="F720" i="16"/>
  <c r="F719" i="16"/>
  <c r="F716" i="16"/>
  <c r="F713" i="16"/>
  <c r="F708" i="16"/>
  <c r="F706" i="16"/>
  <c r="F705" i="16"/>
  <c r="F704" i="16"/>
  <c r="F703" i="16"/>
  <c r="F700" i="16"/>
  <c r="F699" i="16"/>
  <c r="C696" i="16"/>
  <c r="F696" i="16" s="1"/>
  <c r="F693" i="16"/>
  <c r="C692" i="16"/>
  <c r="F692" i="16" s="1"/>
  <c r="C691" i="16"/>
  <c r="F691" i="16" s="1"/>
  <c r="C690" i="16"/>
  <c r="F690" i="16" s="1"/>
  <c r="C689" i="16"/>
  <c r="F689" i="16" s="1"/>
  <c r="F688" i="16"/>
  <c r="C687" i="16"/>
  <c r="C686" i="16"/>
  <c r="F686" i="16" s="1"/>
  <c r="C683" i="16"/>
  <c r="F683" i="16" s="1"/>
  <c r="C682" i="16"/>
  <c r="F682" i="16" s="1"/>
  <c r="C681" i="16"/>
  <c r="F681" i="16" s="1"/>
  <c r="C678" i="16"/>
  <c r="F678" i="16" s="1"/>
  <c r="C677" i="16"/>
  <c r="F677" i="16" s="1"/>
  <c r="C676" i="16"/>
  <c r="F676" i="16" s="1"/>
  <c r="C675" i="16"/>
  <c r="F675" i="16" s="1"/>
  <c r="C674" i="16"/>
  <c r="F674" i="16" s="1"/>
  <c r="C673" i="16"/>
  <c r="F673" i="16" s="1"/>
  <c r="C672" i="16"/>
  <c r="F672" i="16" s="1"/>
  <c r="C671" i="16"/>
  <c r="F671" i="16" s="1"/>
  <c r="C670" i="16"/>
  <c r="F670" i="16" s="1"/>
  <c r="C669" i="16"/>
  <c r="F669" i="16" s="1"/>
  <c r="C665" i="16"/>
  <c r="F665" i="16" s="1"/>
  <c r="C664" i="16"/>
  <c r="F664" i="16" s="1"/>
  <c r="C663" i="16"/>
  <c r="C666" i="16" s="1"/>
  <c r="F666" i="16" s="1"/>
  <c r="F660" i="16"/>
  <c r="F656" i="16"/>
  <c r="F655" i="16"/>
  <c r="F654" i="16"/>
  <c r="F653" i="16"/>
  <c r="F652" i="16"/>
  <c r="F651" i="16"/>
  <c r="F650" i="16"/>
  <c r="F649" i="16"/>
  <c r="F648" i="16"/>
  <c r="F645" i="16"/>
  <c r="F644" i="16"/>
  <c r="A644" i="16"/>
  <c r="A645" i="16" s="1"/>
  <c r="F643" i="16"/>
  <c r="F641" i="16"/>
  <c r="F640" i="16"/>
  <c r="F639" i="16"/>
  <c r="F638" i="16"/>
  <c r="F637" i="16"/>
  <c r="A637" i="16"/>
  <c r="A638" i="16" s="1"/>
  <c r="A639" i="16" s="1"/>
  <c r="A640" i="16" s="1"/>
  <c r="A641" i="16" s="1"/>
  <c r="F634" i="16"/>
  <c r="F633" i="16"/>
  <c r="F632" i="16"/>
  <c r="F631" i="16"/>
  <c r="F630" i="16"/>
  <c r="F628" i="16"/>
  <c r="F627" i="16"/>
  <c r="F626" i="16"/>
  <c r="A626" i="16"/>
  <c r="A627" i="16" s="1"/>
  <c r="A628" i="16" s="1"/>
  <c r="F623" i="16"/>
  <c r="F622" i="16"/>
  <c r="A622" i="16"/>
  <c r="A623" i="16" s="1"/>
  <c r="F619" i="16"/>
  <c r="F618" i="16"/>
  <c r="F617" i="16"/>
  <c r="F616" i="16"/>
  <c r="F615" i="16"/>
  <c r="F614" i="16"/>
  <c r="F613" i="16"/>
  <c r="F612" i="16"/>
  <c r="F611" i="16"/>
  <c r="F610" i="16"/>
  <c r="F609" i="16"/>
  <c r="F608" i="16"/>
  <c r="F607" i="16"/>
  <c r="F606" i="16"/>
  <c r="F605" i="16"/>
  <c r="A605" i="16"/>
  <c r="A606" i="16" s="1"/>
  <c r="A607" i="16" s="1"/>
  <c r="A608" i="16" s="1"/>
  <c r="A609" i="16" s="1"/>
  <c r="A610" i="16" s="1"/>
  <c r="A611" i="16" s="1"/>
  <c r="A612" i="16" s="1"/>
  <c r="A613" i="16" s="1"/>
  <c r="F604" i="16"/>
  <c r="F603" i="16"/>
  <c r="F602" i="16"/>
  <c r="A602" i="16"/>
  <c r="F601" i="16"/>
  <c r="F600" i="16"/>
  <c r="F599" i="16"/>
  <c r="F598" i="16"/>
  <c r="F597" i="16"/>
  <c r="F596" i="16"/>
  <c r="F595" i="16"/>
  <c r="F594" i="16"/>
  <c r="F593" i="16"/>
  <c r="F592" i="16"/>
  <c r="F591" i="16"/>
  <c r="F590" i="16"/>
  <c r="F589" i="16"/>
  <c r="F586" i="16"/>
  <c r="F585" i="16"/>
  <c r="A585" i="16"/>
  <c r="F584" i="16"/>
  <c r="F581" i="16"/>
  <c r="F575" i="16"/>
  <c r="F573" i="16"/>
  <c r="F569" i="16"/>
  <c r="A569" i="16"/>
  <c r="F566" i="16"/>
  <c r="A566" i="16"/>
  <c r="F563" i="16"/>
  <c r="A563" i="16"/>
  <c r="F560" i="16"/>
  <c r="F559" i="16"/>
  <c r="F558" i="16"/>
  <c r="F557" i="16"/>
  <c r="F556" i="16"/>
  <c r="A556" i="16"/>
  <c r="A557" i="16" s="1"/>
  <c r="A558" i="16" s="1"/>
  <c r="A559" i="16" s="1"/>
  <c r="A560" i="16" s="1"/>
  <c r="F553" i="16"/>
  <c r="F542" i="16"/>
  <c r="F541" i="16"/>
  <c r="F540" i="16"/>
  <c r="F538" i="16"/>
  <c r="F537" i="16"/>
  <c r="F536" i="16"/>
  <c r="A536" i="16"/>
  <c r="A537" i="16" s="1"/>
  <c r="A538" i="16" s="1"/>
  <c r="F533" i="16"/>
  <c r="F532" i="16"/>
  <c r="F531" i="16"/>
  <c r="A531" i="16"/>
  <c r="F530" i="16"/>
  <c r="F529" i="16"/>
  <c r="F528" i="16"/>
  <c r="F527" i="16"/>
  <c r="F526" i="16"/>
  <c r="F525" i="16"/>
  <c r="F523" i="16"/>
  <c r="F522" i="16"/>
  <c r="A522" i="16"/>
  <c r="A523" i="16" s="1"/>
  <c r="F518" i="16"/>
  <c r="F517" i="16"/>
  <c r="F516" i="16"/>
  <c r="F515" i="16"/>
  <c r="F514" i="16"/>
  <c r="F512" i="16"/>
  <c r="F511" i="16"/>
  <c r="F510" i="16"/>
  <c r="F509" i="16"/>
  <c r="F507" i="16"/>
  <c r="F506" i="16"/>
  <c r="F505" i="16"/>
  <c r="F504" i="16"/>
  <c r="F502" i="16"/>
  <c r="F501" i="16"/>
  <c r="F500" i="16"/>
  <c r="A500" i="16"/>
  <c r="F499" i="16"/>
  <c r="F498" i="16"/>
  <c r="F497" i="16"/>
  <c r="F495" i="16"/>
  <c r="F494" i="16"/>
  <c r="F493" i="16"/>
  <c r="A493" i="16"/>
  <c r="A494" i="16" s="1"/>
  <c r="A495" i="16" s="1"/>
  <c r="F492" i="16"/>
  <c r="F491" i="16"/>
  <c r="F490" i="16"/>
  <c r="F489" i="16"/>
  <c r="F484" i="16"/>
  <c r="A484" i="16"/>
  <c r="F483" i="16"/>
  <c r="F482" i="16"/>
  <c r="F480" i="16"/>
  <c r="F479" i="16"/>
  <c r="F478" i="16"/>
  <c r="A478" i="16"/>
  <c r="A479" i="16" s="1"/>
  <c r="A480" i="16" s="1"/>
  <c r="F473" i="16"/>
  <c r="F472" i="16"/>
  <c r="F470" i="16"/>
  <c r="F469" i="16"/>
  <c r="F467" i="16"/>
  <c r="F466" i="16"/>
  <c r="F464" i="16"/>
  <c r="F463" i="16"/>
  <c r="F462" i="16"/>
  <c r="F461" i="16"/>
  <c r="F460" i="16"/>
  <c r="F459" i="16"/>
  <c r="A459" i="16"/>
  <c r="A466" i="16" s="1"/>
  <c r="A469" i="16" s="1"/>
  <c r="F457" i="16"/>
  <c r="F456" i="16"/>
  <c r="F455" i="16"/>
  <c r="A455" i="16"/>
  <c r="A456" i="16" s="1"/>
  <c r="A457" i="16" s="1"/>
  <c r="F454" i="16"/>
  <c r="F452" i="16"/>
  <c r="A452" i="16"/>
  <c r="F446" i="16"/>
  <c r="F445" i="16"/>
  <c r="F444" i="16"/>
  <c r="F440" i="16"/>
  <c r="F439" i="16"/>
  <c r="F437" i="16"/>
  <c r="F436" i="16"/>
  <c r="F434" i="16"/>
  <c r="F433" i="16"/>
  <c r="F431" i="16"/>
  <c r="F430" i="16"/>
  <c r="F429" i="16"/>
  <c r="F428" i="16"/>
  <c r="F427" i="16"/>
  <c r="F426" i="16"/>
  <c r="A426" i="16"/>
  <c r="A433" i="16" s="1"/>
  <c r="A436" i="16" s="1"/>
  <c r="F424" i="16"/>
  <c r="A424" i="16"/>
  <c r="F418" i="16"/>
  <c r="F417" i="16"/>
  <c r="F414" i="16"/>
  <c r="F413" i="16"/>
  <c r="F410" i="16"/>
  <c r="F409" i="16"/>
  <c r="F406" i="16"/>
  <c r="F405" i="16"/>
  <c r="F404" i="16"/>
  <c r="F401" i="16"/>
  <c r="F400" i="16"/>
  <c r="F397" i="16"/>
  <c r="F396" i="16"/>
  <c r="F395" i="16"/>
  <c r="F394" i="16"/>
  <c r="F393" i="16"/>
  <c r="F390" i="16"/>
  <c r="F389" i="16"/>
  <c r="F388" i="16"/>
  <c r="F385" i="16"/>
  <c r="F382" i="16"/>
  <c r="F380" i="16"/>
  <c r="F379" i="16"/>
  <c r="F378" i="16"/>
  <c r="F377" i="16"/>
  <c r="F376" i="16"/>
  <c r="F373" i="16"/>
  <c r="F372" i="16"/>
  <c r="F371" i="16"/>
  <c r="F370" i="16"/>
  <c r="F369" i="16"/>
  <c r="F368" i="16"/>
  <c r="F367" i="16"/>
  <c r="F366" i="16"/>
  <c r="F365" i="16"/>
  <c r="F364" i="16"/>
  <c r="F363" i="16"/>
  <c r="F362" i="16"/>
  <c r="F361" i="16"/>
  <c r="F358" i="16"/>
  <c r="F357" i="16"/>
  <c r="F354" i="16"/>
  <c r="F353" i="16"/>
  <c r="F352" i="16"/>
  <c r="F349" i="16"/>
  <c r="F347" i="16"/>
  <c r="F345" i="16"/>
  <c r="F344" i="16"/>
  <c r="F343" i="16"/>
  <c r="F342" i="16"/>
  <c r="F341" i="16"/>
  <c r="F340" i="16"/>
  <c r="F339" i="16"/>
  <c r="F338" i="16"/>
  <c r="F337" i="16"/>
  <c r="F336" i="16"/>
  <c r="F335" i="16"/>
  <c r="F332" i="16"/>
  <c r="F331" i="16"/>
  <c r="F328" i="16"/>
  <c r="F327" i="16"/>
  <c r="F326" i="16"/>
  <c r="F325" i="16"/>
  <c r="F324" i="16"/>
  <c r="F323" i="16"/>
  <c r="F322" i="16"/>
  <c r="F319" i="16"/>
  <c r="F318" i="16"/>
  <c r="F317" i="16"/>
  <c r="F314" i="16"/>
  <c r="F310" i="16"/>
  <c r="F309" i="16"/>
  <c r="F308" i="16"/>
  <c r="F307" i="16"/>
  <c r="F304" i="16"/>
  <c r="F303" i="16"/>
  <c r="F302" i="16"/>
  <c r="F301" i="16"/>
  <c r="F300" i="16"/>
  <c r="F299" i="16"/>
  <c r="F298" i="16"/>
  <c r="F297" i="16"/>
  <c r="F296" i="16"/>
  <c r="F295" i="16"/>
  <c r="F292" i="16"/>
  <c r="F291" i="16"/>
  <c r="F290" i="16"/>
  <c r="F289" i="16"/>
  <c r="F286" i="16"/>
  <c r="F285" i="16"/>
  <c r="F282" i="16"/>
  <c r="F280" i="16"/>
  <c r="F279" i="16"/>
  <c r="F278" i="16"/>
  <c r="F277" i="16"/>
  <c r="F276" i="16"/>
  <c r="F275" i="16"/>
  <c r="F274" i="16"/>
  <c r="F273" i="16"/>
  <c r="F272" i="16"/>
  <c r="F271" i="16"/>
  <c r="F270" i="16"/>
  <c r="F267" i="16"/>
  <c r="F266" i="16"/>
  <c r="F265" i="16"/>
  <c r="F264" i="16"/>
  <c r="F263" i="16"/>
  <c r="F262" i="16"/>
  <c r="F261" i="16"/>
  <c r="F260" i="16"/>
  <c r="F259" i="16"/>
  <c r="F258" i="16"/>
  <c r="F255" i="16"/>
  <c r="F254" i="16"/>
  <c r="F253" i="16"/>
  <c r="F251" i="16"/>
  <c r="F250" i="16"/>
  <c r="F246" i="16"/>
  <c r="F240" i="16"/>
  <c r="F239" i="16"/>
  <c r="F238" i="16"/>
  <c r="F237" i="16"/>
  <c r="F236" i="16"/>
  <c r="F235" i="16"/>
  <c r="F234" i="16"/>
  <c r="A234" i="16"/>
  <c r="A235" i="16" s="1"/>
  <c r="A236" i="16" s="1"/>
  <c r="F233" i="16"/>
  <c r="F232" i="16"/>
  <c r="C229" i="16"/>
  <c r="F229" i="16" s="1"/>
  <c r="F228" i="16"/>
  <c r="F227" i="16"/>
  <c r="F226" i="16"/>
  <c r="F225" i="16"/>
  <c r="F224" i="16"/>
  <c r="F223" i="16"/>
  <c r="A223" i="16"/>
  <c r="F222" i="16"/>
  <c r="F221" i="16"/>
  <c r="F220" i="16"/>
  <c r="F219" i="16"/>
  <c r="F218" i="16"/>
  <c r="F217" i="16"/>
  <c r="A217" i="16"/>
  <c r="A218" i="16" s="1"/>
  <c r="A219" i="16" s="1"/>
  <c r="A220" i="16" s="1"/>
  <c r="F216" i="16"/>
  <c r="F215" i="16"/>
  <c r="F214" i="16"/>
  <c r="F213" i="16"/>
  <c r="F212" i="16"/>
  <c r="F211" i="16"/>
  <c r="F210" i="16"/>
  <c r="F209" i="16"/>
  <c r="F204" i="16"/>
  <c r="F203" i="16"/>
  <c r="F202" i="16"/>
  <c r="F199" i="16"/>
  <c r="F198" i="16"/>
  <c r="F197" i="16"/>
  <c r="F196" i="16"/>
  <c r="F193" i="16"/>
  <c r="F192" i="16"/>
  <c r="F190" i="16"/>
  <c r="F188" i="16"/>
  <c r="F185" i="16"/>
  <c r="F184" i="16"/>
  <c r="F183" i="16"/>
  <c r="F182" i="16"/>
  <c r="F181" i="16"/>
  <c r="F178" i="16"/>
  <c r="F177" i="16"/>
  <c r="F174" i="16"/>
  <c r="F171" i="16"/>
  <c r="F166" i="16"/>
  <c r="F164" i="16"/>
  <c r="F163" i="16"/>
  <c r="F162" i="16"/>
  <c r="F161" i="16"/>
  <c r="F158" i="16"/>
  <c r="F157" i="16"/>
  <c r="C154" i="16"/>
  <c r="F154" i="16" s="1"/>
  <c r="F151" i="16"/>
  <c r="C150" i="16"/>
  <c r="F150" i="16" s="1"/>
  <c r="C149" i="16"/>
  <c r="F149" i="16" s="1"/>
  <c r="C148" i="16"/>
  <c r="F148" i="16" s="1"/>
  <c r="C147" i="16"/>
  <c r="F147" i="16" s="1"/>
  <c r="F146" i="16"/>
  <c r="C145" i="16"/>
  <c r="F145" i="16" s="1"/>
  <c r="C144" i="16"/>
  <c r="F144" i="16" s="1"/>
  <c r="C141" i="16"/>
  <c r="F141" i="16" s="1"/>
  <c r="C140" i="16"/>
  <c r="F140" i="16" s="1"/>
  <c r="C139" i="16"/>
  <c r="F139" i="16" s="1"/>
  <c r="C136" i="16"/>
  <c r="F136" i="16" s="1"/>
  <c r="C135" i="16"/>
  <c r="F135" i="16" s="1"/>
  <c r="C134" i="16"/>
  <c r="F134" i="16" s="1"/>
  <c r="C133" i="16"/>
  <c r="F133" i="16" s="1"/>
  <c r="C132" i="16"/>
  <c r="F132" i="16" s="1"/>
  <c r="C131" i="16"/>
  <c r="F131" i="16" s="1"/>
  <c r="C130" i="16"/>
  <c r="F130" i="16" s="1"/>
  <c r="C129" i="16"/>
  <c r="F129" i="16" s="1"/>
  <c r="C128" i="16"/>
  <c r="F128" i="16" s="1"/>
  <c r="C127" i="16"/>
  <c r="F127" i="16" s="1"/>
  <c r="C123" i="16"/>
  <c r="F123" i="16" s="1"/>
  <c r="C122" i="16"/>
  <c r="F122" i="16" s="1"/>
  <c r="C121" i="16"/>
  <c r="F118" i="16"/>
  <c r="F114" i="16"/>
  <c r="F113" i="16"/>
  <c r="F112" i="16"/>
  <c r="F111" i="16"/>
  <c r="F110" i="16"/>
  <c r="F109" i="16"/>
  <c r="F108" i="16"/>
  <c r="F107" i="16"/>
  <c r="F106" i="16"/>
  <c r="F103" i="16"/>
  <c r="F102" i="16"/>
  <c r="A102" i="16"/>
  <c r="A103" i="16" s="1"/>
  <c r="F101" i="16"/>
  <c r="F99" i="16"/>
  <c r="F98" i="16"/>
  <c r="F97" i="16"/>
  <c r="F96" i="16"/>
  <c r="F95" i="16"/>
  <c r="A95" i="16"/>
  <c r="A96" i="16" s="1"/>
  <c r="A97" i="16" s="1"/>
  <c r="A98" i="16" s="1"/>
  <c r="A99" i="16" s="1"/>
  <c r="F92" i="16"/>
  <c r="F91" i="16"/>
  <c r="F90" i="16"/>
  <c r="F89" i="16"/>
  <c r="F88" i="16"/>
  <c r="F86" i="16"/>
  <c r="F85" i="16"/>
  <c r="F84" i="16"/>
  <c r="A84" i="16"/>
  <c r="A85" i="16" s="1"/>
  <c r="A86" i="16" s="1"/>
  <c r="F81" i="16"/>
  <c r="F80" i="16"/>
  <c r="A80" i="16"/>
  <c r="A81" i="16" s="1"/>
  <c r="F77" i="16"/>
  <c r="F76" i="16"/>
  <c r="F75" i="16"/>
  <c r="F74" i="16"/>
  <c r="F73" i="16"/>
  <c r="F72" i="16"/>
  <c r="F71" i="16"/>
  <c r="F70" i="16"/>
  <c r="F69" i="16"/>
  <c r="F68" i="16"/>
  <c r="F67" i="16"/>
  <c r="F66" i="16"/>
  <c r="F65" i="16"/>
  <c r="F64" i="16"/>
  <c r="F63" i="16"/>
  <c r="A63" i="16"/>
  <c r="A64" i="16" s="1"/>
  <c r="A65" i="16" s="1"/>
  <c r="A66" i="16" s="1"/>
  <c r="A67" i="16" s="1"/>
  <c r="A68" i="16" s="1"/>
  <c r="A69" i="16" s="1"/>
  <c r="A70" i="16" s="1"/>
  <c r="A71" i="16" s="1"/>
  <c r="F62" i="16"/>
  <c r="F61" i="16"/>
  <c r="F60" i="16"/>
  <c r="A60" i="16"/>
  <c r="F59" i="16"/>
  <c r="F58" i="16"/>
  <c r="F57" i="16"/>
  <c r="F56" i="16"/>
  <c r="F55" i="16"/>
  <c r="F54" i="16"/>
  <c r="F53" i="16"/>
  <c r="F52" i="16"/>
  <c r="F51" i="16"/>
  <c r="F50" i="16"/>
  <c r="F49" i="16"/>
  <c r="F48" i="16"/>
  <c r="F47" i="16"/>
  <c r="F44" i="16"/>
  <c r="F43" i="16"/>
  <c r="A43" i="16"/>
  <c r="F42" i="16"/>
  <c r="F39" i="16"/>
  <c r="F33" i="16"/>
  <c r="F32" i="16"/>
  <c r="F31" i="16"/>
  <c r="F30" i="16"/>
  <c r="F28" i="16"/>
  <c r="F27" i="16"/>
  <c r="A27" i="16"/>
  <c r="F26" i="16"/>
  <c r="F25" i="16"/>
  <c r="F24" i="16"/>
  <c r="A24" i="16"/>
  <c r="F23" i="16"/>
  <c r="F22" i="16"/>
  <c r="F21" i="16"/>
  <c r="A21" i="16"/>
  <c r="F20" i="16"/>
  <c r="F19" i="16"/>
  <c r="F18" i="16"/>
  <c r="F17" i="16"/>
  <c r="F16" i="16"/>
  <c r="F15" i="16"/>
  <c r="A15" i="16"/>
  <c r="A16" i="16" s="1"/>
  <c r="A17" i="16" s="1"/>
  <c r="A18" i="16" s="1"/>
  <c r="F14" i="16"/>
  <c r="F13" i="16"/>
  <c r="F12" i="16"/>
  <c r="F475" i="16" l="1"/>
  <c r="F485" i="16" s="1"/>
  <c r="F231" i="16"/>
  <c r="F241" i="16" s="1"/>
  <c r="F1896" i="16"/>
  <c r="F1904" i="16" s="1"/>
  <c r="F2030" i="16"/>
  <c r="F2035" i="16" s="1"/>
  <c r="F2576" i="16"/>
  <c r="F769" i="16"/>
  <c r="F774" i="16" s="1"/>
  <c r="F2538" i="16"/>
  <c r="F442" i="16"/>
  <c r="F447" i="16" s="1"/>
  <c r="F1055" i="16"/>
  <c r="F1060" i="16" s="1"/>
  <c r="F571" i="16"/>
  <c r="F576" i="16" s="1"/>
  <c r="F29" i="16"/>
  <c r="F34" i="16" s="1"/>
  <c r="F2446" i="16"/>
  <c r="F2451" i="16" s="1"/>
  <c r="F975" i="16"/>
  <c r="F981" i="16" s="1"/>
  <c r="F1010" i="16"/>
  <c r="F1029" i="16" s="1"/>
  <c r="F1514" i="16"/>
  <c r="F1543" i="16" s="1"/>
  <c r="A1509" i="16"/>
  <c r="A1510" i="16" s="1"/>
  <c r="A1511" i="16" s="1"/>
  <c r="A1512" i="16" s="1"/>
  <c r="C124" i="16"/>
  <c r="F124" i="16" s="1"/>
  <c r="C2541" i="16"/>
  <c r="F2541" i="16" s="1"/>
  <c r="F2487" i="16"/>
  <c r="C1688" i="16"/>
  <c r="F1688" i="16" s="1"/>
  <c r="F519" i="16"/>
  <c r="F543" i="16" s="1"/>
  <c r="F1294" i="16"/>
  <c r="A2572" i="16"/>
  <c r="A2573" i="16" s="1"/>
  <c r="A2574" i="16" s="1"/>
  <c r="C2047" i="16"/>
  <c r="F2047" i="16" s="1"/>
  <c r="A434" i="16"/>
  <c r="C2603" i="16"/>
  <c r="F2603" i="16" s="1"/>
  <c r="A467" i="16"/>
  <c r="C2602" i="16"/>
  <c r="F2602" i="16" s="1"/>
  <c r="C2604" i="16"/>
  <c r="F2604" i="16" s="1"/>
  <c r="F2423" i="16"/>
  <c r="C694" i="16"/>
  <c r="F694" i="16" s="1"/>
  <c r="F953" i="16"/>
  <c r="F1473" i="16"/>
  <c r="F2165" i="16"/>
  <c r="A2360" i="16"/>
  <c r="F1312" i="16"/>
  <c r="F1480" i="16"/>
  <c r="F2064" i="16"/>
  <c r="F1236" i="16"/>
  <c r="A427" i="16"/>
  <c r="A428" i="16" s="1"/>
  <c r="A429" i="16" s="1"/>
  <c r="A430" i="16" s="1"/>
  <c r="A431" i="16" s="1"/>
  <c r="C2605" i="16"/>
  <c r="F2605" i="16" s="1"/>
  <c r="F1261" i="16"/>
  <c r="F1269" i="16" s="1"/>
  <c r="F2630" i="16"/>
  <c r="C1716" i="16"/>
  <c r="F1716" i="16" s="1"/>
  <c r="A2500" i="16"/>
  <c r="F2149" i="16"/>
  <c r="F1374" i="16"/>
  <c r="A470" i="16"/>
  <c r="A472" i="16"/>
  <c r="A439" i="16"/>
  <c r="A437" i="16"/>
  <c r="F1446" i="16"/>
  <c r="C152" i="16"/>
  <c r="F152" i="16" s="1"/>
  <c r="F2008" i="16"/>
  <c r="F2234" i="16"/>
  <c r="F2079" i="16"/>
  <c r="F2306" i="16"/>
  <c r="C2521" i="16"/>
  <c r="F2521" i="16" s="1"/>
  <c r="C2542" i="16"/>
  <c r="F1282" i="16"/>
  <c r="A460" i="16"/>
  <c r="A461" i="16" s="1"/>
  <c r="F1585" i="16"/>
  <c r="F1300" i="16"/>
  <c r="F1685" i="16"/>
  <c r="A1287" i="16"/>
  <c r="A1288" i="16" s="1"/>
  <c r="F1484" i="16"/>
  <c r="F121" i="16"/>
  <c r="F687" i="16"/>
  <c r="C2609" i="16"/>
  <c r="C2506" i="16"/>
  <c r="F2505" i="16"/>
  <c r="F2067" i="16"/>
  <c r="C2072" i="16"/>
  <c r="F2072" i="16" s="1"/>
  <c r="C2071" i="16"/>
  <c r="F2342" i="16"/>
  <c r="A1930" i="16"/>
  <c r="F419" i="16"/>
  <c r="F663" i="16"/>
  <c r="F2599" i="16"/>
  <c r="F1270" i="16" l="1"/>
  <c r="F205" i="16"/>
  <c r="F1303" i="16"/>
  <c r="F1877" i="16"/>
  <c r="A2501" i="16"/>
  <c r="A2502" i="16" s="1"/>
  <c r="A2504" i="16"/>
  <c r="A2505" i="16" s="1"/>
  <c r="A2506" i="16" s="1"/>
  <c r="A2507" i="16" s="1"/>
  <c r="A2364" i="16"/>
  <c r="A2361" i="16"/>
  <c r="A2362" i="16" s="1"/>
  <c r="F747" i="16"/>
  <c r="F1030" i="16" s="1"/>
  <c r="C2073" i="16"/>
  <c r="F2073" i="16" s="1"/>
  <c r="F2071" i="16"/>
  <c r="F2506" i="16"/>
  <c r="C2507" i="16"/>
  <c r="F2507" i="16" s="1"/>
  <c r="A442" i="16"/>
  <c r="A444" i="16" s="1"/>
  <c r="A446" i="16" s="1"/>
  <c r="A440" i="16"/>
  <c r="F2343" i="16"/>
  <c r="F2424" i="16" s="1"/>
  <c r="F545" i="16"/>
  <c r="C2610" i="16"/>
  <c r="F2610" i="16" s="1"/>
  <c r="F2609" i="16"/>
  <c r="F1485" i="16"/>
  <c r="F1544" i="16" s="1"/>
  <c r="A462" i="16"/>
  <c r="A463" i="16"/>
  <c r="A464" i="16" s="1"/>
  <c r="A475" i="16"/>
  <c r="A473" i="16"/>
  <c r="C2543" i="16"/>
  <c r="F2543" i="16" s="1"/>
  <c r="F2542" i="16"/>
  <c r="F2548" i="16" s="1"/>
  <c r="F2611" i="16" l="1"/>
  <c r="F2082" i="16"/>
  <c r="F2083" i="16" s="1"/>
  <c r="A2368" i="16"/>
  <c r="A2365" i="16"/>
  <c r="F2512" i="16"/>
  <c r="F2549" i="16" s="1"/>
  <c r="F2624" i="16"/>
  <c r="F2632" i="16" l="1"/>
  <c r="A2377" i="16"/>
  <c r="A2378" i="16" s="1"/>
  <c r="A2379" i="16" s="1"/>
  <c r="A2369" i="16"/>
  <c r="A2370" i="16" s="1"/>
  <c r="A2371" i="16" s="1"/>
  <c r="A2372" i="16" s="1"/>
  <c r="A2373" i="16" s="1"/>
  <c r="A2374" i="16" s="1"/>
  <c r="A2375" i="16" s="1"/>
  <c r="F2644" i="16" l="1"/>
  <c r="F2636" i="16"/>
  <c r="F2635" i="16"/>
  <c r="F2639" i="16"/>
  <c r="F2637" i="16"/>
  <c r="F2643" i="16"/>
  <c r="F2642" i="16"/>
  <c r="F2638" i="16"/>
  <c r="F2641" i="16" l="1"/>
  <c r="F2648" i="16" s="1"/>
  <c r="F2650" i="16" s="1"/>
  <c r="F2651" i="16" s="1"/>
</calcChain>
</file>

<file path=xl/sharedStrings.xml><?xml version="1.0" encoding="utf-8"?>
<sst xmlns="http://schemas.openxmlformats.org/spreadsheetml/2006/main" count="4141" uniqueCount="1162">
  <si>
    <t>Nº</t>
  </si>
  <si>
    <t>DESCRIPCIÓN</t>
  </si>
  <si>
    <t>UD</t>
  </si>
  <si>
    <t>I</t>
  </si>
  <si>
    <t>TRABAJOS GENERALES</t>
  </si>
  <si>
    <t>M³N</t>
  </si>
  <si>
    <t>M³C</t>
  </si>
  <si>
    <t>MOVIMIENTO DE TIERRA:</t>
  </si>
  <si>
    <t>M³</t>
  </si>
  <si>
    <t>M²</t>
  </si>
  <si>
    <t>Ud</t>
  </si>
  <si>
    <t>M</t>
  </si>
  <si>
    <t>P²</t>
  </si>
  <si>
    <t>Replanteo</t>
  </si>
  <si>
    <t>SUB-TOTAL I</t>
  </si>
  <si>
    <t>II</t>
  </si>
  <si>
    <t>PRELIMINARES</t>
  </si>
  <si>
    <t>MOVIMIENTO DE TIERRA</t>
  </si>
  <si>
    <t>M³E</t>
  </si>
  <si>
    <t>TERMINACIÓN DE SUPERFICIE</t>
  </si>
  <si>
    <t>Fraguache</t>
  </si>
  <si>
    <t xml:space="preserve">Pañete exterior </t>
  </si>
  <si>
    <t xml:space="preserve">Pañete interior </t>
  </si>
  <si>
    <t>Fino losa de techo</t>
  </si>
  <si>
    <t>Cantos</t>
  </si>
  <si>
    <t>P.A.</t>
  </si>
  <si>
    <t>INSTALACIONES ELÉCTRICAS</t>
  </si>
  <si>
    <t>SUB-TOTAL II</t>
  </si>
  <si>
    <t>III</t>
  </si>
  <si>
    <t>Pañete interior</t>
  </si>
  <si>
    <t>Pañete exterior</t>
  </si>
  <si>
    <t>Mano de obra</t>
  </si>
  <si>
    <t>IV</t>
  </si>
  <si>
    <t>M³S</t>
  </si>
  <si>
    <t>V</t>
  </si>
  <si>
    <t>Antepecho</t>
  </si>
  <si>
    <t>TERMINACIÓN DE SUPERFICIE:</t>
  </si>
  <si>
    <t>Pañete interior (incluye techo)</t>
  </si>
  <si>
    <t>Pintura acrilica (incluye base blanca)</t>
  </si>
  <si>
    <t>Contén</t>
  </si>
  <si>
    <t>Pañete en vigas y columnas</t>
  </si>
  <si>
    <t>PINTURA</t>
  </si>
  <si>
    <t>Z</t>
  </si>
  <si>
    <t>VARIOS</t>
  </si>
  <si>
    <t>SUB TOTAL FASE Z</t>
  </si>
  <si>
    <t>SUB-TOTAL GENERAL</t>
  </si>
  <si>
    <t>GASTOS INDIRECTOS</t>
  </si>
  <si>
    <t>Honorarios Profesionales</t>
  </si>
  <si>
    <t>Gastos Administrativos</t>
  </si>
  <si>
    <t>Seguros, Pólizas y Fianzas</t>
  </si>
  <si>
    <t>Gastos de Transporte</t>
  </si>
  <si>
    <t>Supervisión de la Obra</t>
  </si>
  <si>
    <t>Ley 6-86</t>
  </si>
  <si>
    <t>Imprevistos</t>
  </si>
  <si>
    <t>PA</t>
  </si>
  <si>
    <r>
      <rPr>
        <b/>
        <sz val="10"/>
        <rFont val="Arial"/>
        <family val="2"/>
      </rPr>
      <t>FABRICACIÓN</t>
    </r>
    <r>
      <rPr>
        <sz val="10"/>
        <rFont val="Arial"/>
        <family val="2"/>
      </rPr>
      <t xml:space="preserve"> e Instalación de valla anunciando obra 16' x 10' impresión Full Color conteniendo logo de INAPA, nombre de proyecto y contratista. Estructura en tubos galvanizados 1 1/2"x 1 1/2" y soportes en tubo cuadrado 4" x 4"</t>
    </r>
  </si>
  <si>
    <t>TOTAL GENERAL  (RD$)</t>
  </si>
  <si>
    <t>GL</t>
  </si>
  <si>
    <t>P.U. RD$</t>
  </si>
  <si>
    <t xml:space="preserve">Acrílica azul turquesa en vigas y columnas </t>
  </si>
  <si>
    <t>Zabaleta en techo</t>
  </si>
  <si>
    <t>SUB-TOTAL IV</t>
  </si>
  <si>
    <t>Tuberías y piezas</t>
  </si>
  <si>
    <t xml:space="preserve"> ITBIS ( Ley 07-2007)</t>
  </si>
  <si>
    <t>TOTAL GASTOS INDIRECTOS</t>
  </si>
  <si>
    <t>SUMINISTRO Y COLOCACIÓN DE:</t>
  </si>
  <si>
    <t xml:space="preserve">Replanteo </t>
  </si>
  <si>
    <t>Ducha</t>
  </si>
  <si>
    <t>Lavamanos sencillos</t>
  </si>
  <si>
    <r>
      <rPr>
        <b/>
        <sz val="10"/>
        <rFont val="Arial"/>
        <family val="2"/>
      </rPr>
      <t>LIMPIEZA CONTINUA Y  FINAL</t>
    </r>
    <r>
      <rPr>
        <sz val="10"/>
        <rFont val="Arial"/>
        <family val="2"/>
      </rPr>
      <t xml:space="preserve"> (Incluye obreros, camión y herramientas menores) </t>
    </r>
  </si>
  <si>
    <t>MUROS DE BLOQUES</t>
  </si>
  <si>
    <t>CANTIDAD</t>
  </si>
  <si>
    <t>VALOR RD$</t>
  </si>
  <si>
    <t>CODIA</t>
  </si>
  <si>
    <t>%</t>
  </si>
  <si>
    <t>Logo y letrero de INAPA</t>
  </si>
  <si>
    <t>PUERTAS Y VENTANAS</t>
  </si>
  <si>
    <t>Lavamanos completo</t>
  </si>
  <si>
    <t>Inodoro blanco (con tapa)</t>
  </si>
  <si>
    <t>Salida interruptores sencillo</t>
  </si>
  <si>
    <t>Mano de obra instalación</t>
  </si>
  <si>
    <t>Gls</t>
  </si>
  <si>
    <t xml:space="preserve">Corte capa asfaltica e=2" (Ambos Lados) </t>
  </si>
  <si>
    <t>Remoción carpeta asfaltica c/equipo e=2"</t>
  </si>
  <si>
    <t>Bote material (con camión d= 5 km, incluye carguio y esparcimiento en botadero)</t>
  </si>
  <si>
    <t>Excavación material compacto con equipo</t>
  </si>
  <si>
    <t>Relleno compactado con compactador mecánico en capas de 0.20m</t>
  </si>
  <si>
    <t>SUMINISTRO DE TUBERÍAS:</t>
  </si>
  <si>
    <t xml:space="preserve"> COLOCACIÓN  DE TUBERÍAS:</t>
  </si>
  <si>
    <t xml:space="preserve">Imprimación sencilla </t>
  </si>
  <si>
    <t>Suministro y colocación de asfalto caliente, espesor=2" (Incluye Riego de Adherencia)</t>
  </si>
  <si>
    <r>
      <rPr>
        <b/>
        <sz val="10"/>
        <color theme="1"/>
        <rFont val="Arial"/>
        <family val="2"/>
      </rPr>
      <t>SEÑALIZACIÓN, CONTROL Y MANEJO DEL TRÁNSITO I</t>
    </r>
    <r>
      <rPr>
        <sz val="10"/>
        <color theme="1"/>
        <rFont val="Arial"/>
        <family val="2"/>
      </rPr>
      <t>ncluye: letreros con base, conos refractarios, cinta de peligro,  malla de seguridad naranja, tanques de 55 gl pintados amarillo tráfico con cinta lumínica, pasarelas de madera y hombres con banderolas, chalecos y cascos de seguridad).</t>
    </r>
  </si>
  <si>
    <t>Reparación de Servicios existentes</t>
  </si>
  <si>
    <t>SUMINISTRO Y COLOCACIÓN DE PIEZAS ESPECIALES</t>
  </si>
  <si>
    <t>Pañete interior pulido</t>
  </si>
  <si>
    <t>Fino de fondo pulido</t>
  </si>
  <si>
    <t>Pintura acrílica Azul turquesa (inc. Base Blanca )</t>
  </si>
  <si>
    <t>2.1.1</t>
  </si>
  <si>
    <t>2.1.2</t>
  </si>
  <si>
    <t>Gl</t>
  </si>
  <si>
    <t>10.1.1</t>
  </si>
  <si>
    <t>10.1.2</t>
  </si>
  <si>
    <t>10.1.3</t>
  </si>
  <si>
    <t>10.1.4</t>
  </si>
  <si>
    <t>10.1.5</t>
  </si>
  <si>
    <t>10.1.6</t>
  </si>
  <si>
    <t>10.1.7</t>
  </si>
  <si>
    <t>10.5.1</t>
  </si>
  <si>
    <t>10.5.2</t>
  </si>
  <si>
    <t>10.6.1</t>
  </si>
  <si>
    <t>10.7.1</t>
  </si>
  <si>
    <t>11.5.1</t>
  </si>
  <si>
    <t>11.5.2</t>
  </si>
  <si>
    <t>11.5.3</t>
  </si>
  <si>
    <t>11.6.1</t>
  </si>
  <si>
    <t>11.6.2</t>
  </si>
  <si>
    <t>11.7.1</t>
  </si>
  <si>
    <t>11.7.2</t>
  </si>
  <si>
    <t>Pañete en techo</t>
  </si>
  <si>
    <t>P</t>
  </si>
  <si>
    <t>INSTALACIONES SANITARIAS</t>
  </si>
  <si>
    <t>Fino de techo</t>
  </si>
  <si>
    <t>Troley mecánico p/diferencial de 3 Ton</t>
  </si>
  <si>
    <t>Excavación material no clasificado a mano</t>
  </si>
  <si>
    <t>Zapata de muro - 0.79 qq/m3</t>
  </si>
  <si>
    <t>Pintura acrílica (incluye base blanca)</t>
  </si>
  <si>
    <t>Arrancador directo a línea para diferencial de 3 ton.</t>
  </si>
  <si>
    <t>Pintura base blanca en vigas y columnas</t>
  </si>
  <si>
    <t xml:space="preserve">Ducha: (agua fría solamente) c/llave </t>
  </si>
  <si>
    <t>Pañete Interior Pulido</t>
  </si>
  <si>
    <t xml:space="preserve">MOVIMIENTO DE TIERRA </t>
  </si>
  <si>
    <t>COLOCACIÓN DE TUBERÍA</t>
  </si>
  <si>
    <t>Block 8" Ø3/8"@0.60m BNP</t>
  </si>
  <si>
    <t>Bote de material</t>
  </si>
  <si>
    <t>INSTALACIONES ELECTRICAS</t>
  </si>
  <si>
    <t>Salida Interruptor Sencillo</t>
  </si>
  <si>
    <t>Transporte de asfalto (Distancia aproximada 34 kms.)</t>
  </si>
  <si>
    <t>PRELIMINAR</t>
  </si>
  <si>
    <t>APLICACIÓN DE:</t>
  </si>
  <si>
    <t>Excavación zapatas material no clasificado a mano</t>
  </si>
  <si>
    <t>Bote de material sobrante in situ</t>
  </si>
  <si>
    <t>Zapata de muros ( 0.45 x 0.25 )mts  - 0.87 qq/m3</t>
  </si>
  <si>
    <t xml:space="preserve">Zapata  de  columnas ( 0.60 x 0.60 x 0.25 )mts - 2.08qq/m3 </t>
  </si>
  <si>
    <t>Columnas de amarre ( 0.20 x 0.20 )mts - 4.36 qq/m3</t>
  </si>
  <si>
    <t>Viga de amarre snp ( 0.20 x 0.20 )mts - 2.45 qq/m3</t>
  </si>
  <si>
    <t>Viga apoyo del riel puerta corrediza L=8.40mts- 2.32 qq/m3</t>
  </si>
  <si>
    <t xml:space="preserve">Block 6" Ø3/8"@0.60m SNP violinado </t>
  </si>
  <si>
    <t>Alambre galvanizado tipo trinchera (inc. estructuras de soporte)</t>
  </si>
  <si>
    <t>HORMIGÓN ARMADO F'C=210 KG/CM² EN:</t>
  </si>
  <si>
    <t>MUROS DE BLOQUES:</t>
  </si>
  <si>
    <t>TERMINCAIÓN DE SUPERFICIE:</t>
  </si>
  <si>
    <t>MOVIMIENTO DE TIERA:</t>
  </si>
  <si>
    <t>Asiento de arena</t>
  </si>
  <si>
    <t>PRUEBA HIDROSTÁTICA</t>
  </si>
  <si>
    <t>DEMOLICIÓN Y REPOSICIÓN DE:</t>
  </si>
  <si>
    <t>DEMOLICIÓN DE:</t>
  </si>
  <si>
    <t>Acera de 1.00 m</t>
  </si>
  <si>
    <t>Bote de material demolido c/camión</t>
  </si>
  <si>
    <t>REPOSICIÓN DE:</t>
  </si>
  <si>
    <t>9.1.1</t>
  </si>
  <si>
    <t>9.1.2</t>
  </si>
  <si>
    <t>9.1.3</t>
  </si>
  <si>
    <t>9.2.1</t>
  </si>
  <si>
    <t>9.2.2</t>
  </si>
  <si>
    <t xml:space="preserve">URBANAS De Ø3" </t>
  </si>
  <si>
    <t xml:space="preserve">ACOMETIDAS </t>
  </si>
  <si>
    <t xml:space="preserve">RURALES De Ø3" </t>
  </si>
  <si>
    <t>N</t>
  </si>
  <si>
    <t>SUMINISTRO Y COLOCACIÓN DE VÁLVULAS</t>
  </si>
  <si>
    <t>LÍNEA DE CONDUCCIÓN</t>
  </si>
  <si>
    <t xml:space="preserve"> REPLANTEO  </t>
  </si>
  <si>
    <t xml:space="preserve">CORTE Y EXTRACCIÓN ASFALTO </t>
  </si>
  <si>
    <t>Corte capa asfáltica (ambos lados) e=2"</t>
  </si>
  <si>
    <t>Remoción carpeta asfáltica c/equipo e=2"</t>
  </si>
  <si>
    <t>Bote de material con camión, incluye carguío y esparcimiento en botadero (D.=5.0 km)</t>
  </si>
  <si>
    <t xml:space="preserve">Excavación de material compacto c/equipo </t>
  </si>
  <si>
    <t xml:space="preserve">Compactación material de relleno c/compactador mecánico en capas de 0.20 m </t>
  </si>
  <si>
    <t xml:space="preserve">Bote de material con camión D= 5 km (incluye carguío y esparcimiento en botadero) </t>
  </si>
  <si>
    <t xml:space="preserve">SUMINISTRO DE TUBERÍAS </t>
  </si>
  <si>
    <t>COLOCACIÓN DE TUBERÍAS</t>
  </si>
  <si>
    <t xml:space="preserve">CARPETA ASFÁLTICA </t>
  </si>
  <si>
    <t>Imprimación sencilla</t>
  </si>
  <si>
    <t>Suministro y colocación de carpeta asfáltica 2"  (Incl. Riego adherencia)</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</si>
  <si>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gls pintado amarillo tráfico con cinta lumínica, pasarela de madera   y hombres con banderolas, chalecos y seguridad)</t>
    </r>
  </si>
  <si>
    <r>
      <rPr>
        <b/>
        <sz val="10"/>
        <rFont val="Arial"/>
        <family val="2"/>
      </rPr>
      <t>LIMPIEZA CONTINUA Y FINAL</t>
    </r>
    <r>
      <rPr>
        <sz val="10"/>
        <rFont val="Arial"/>
        <family val="2"/>
      </rPr>
      <t xml:space="preserve"> (Incluye obreros, camión y herramientas menores) </t>
    </r>
  </si>
  <si>
    <t>LÍNEA DE IMPULSIÓN</t>
  </si>
  <si>
    <t>REDES DE DISTRIBUCIÓN</t>
  </si>
  <si>
    <t>De Ø8" PVC SDR-26 C/J.G.+ 3% de pérdida por campanas</t>
  </si>
  <si>
    <t>De Ø8" PVC SDR-26 C/J.G.</t>
  </si>
  <si>
    <t xml:space="preserve">Tubería de Ø8" Acero SCH-40 c/protección anticorrosiva </t>
  </si>
  <si>
    <t xml:space="preserve">Tubería de Ø8" Acero SCH-40 </t>
  </si>
  <si>
    <t>MEDIA LUNA</t>
  </si>
  <si>
    <t>De Ø3" PVC SDR-21 C/J.G.+ 2% de pérdida por campanas</t>
  </si>
  <si>
    <t>De Ø3" PVC SDR-21 C/J.G.</t>
  </si>
  <si>
    <t xml:space="preserve">RED DE DISTRIBUCIÓN </t>
  </si>
  <si>
    <t>SUMINISTRO DE TUBERÍAS</t>
  </si>
  <si>
    <t>De Ø4" PVC SDR 26 C/J.G  + 2% de pérdida por campana</t>
  </si>
  <si>
    <t>De Ø3" PVC SDR 26 C/J.G  + 2% de pérdida por campana</t>
  </si>
  <si>
    <t xml:space="preserve">De Ø4" PVC SDR 26 C/J.G  </t>
  </si>
  <si>
    <t xml:space="preserve">De Ø3" PVC SDR 26 C/J.G </t>
  </si>
  <si>
    <t>ACOMETIDAS</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</si>
  <si>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gls pintado amarillo tráfico con cinta lumínica, pasarela de madera   y hombres con banderolas, chalecos y seguridad)</t>
    </r>
  </si>
  <si>
    <r>
      <rPr>
        <b/>
        <sz val="10"/>
        <rFont val="Arial"/>
        <family val="2"/>
      </rPr>
      <t xml:space="preserve">LIMPIEZA CONTINUA Y FINAL </t>
    </r>
    <r>
      <rPr>
        <sz val="10"/>
        <rFont val="Arial"/>
        <family val="2"/>
      </rPr>
      <t>(Incluye</t>
    </r>
    <r>
      <rPr>
        <b/>
        <sz val="10"/>
        <rFont val="Arial"/>
        <family val="2"/>
      </rPr>
      <t xml:space="preserve"> </t>
    </r>
    <r>
      <rPr>
        <sz val="10"/>
        <rFont val="Arial"/>
        <family val="2"/>
      </rPr>
      <t>obreros, camión y herramientas menores)</t>
    </r>
  </si>
  <si>
    <t>Replanteo y control topográfico</t>
  </si>
  <si>
    <t>Visita</t>
  </si>
  <si>
    <t>Excavación material compacto c/retropala 416E o similar</t>
  </si>
  <si>
    <t>Compactación material de relleno c/compactador mecánico en capas de 0.20 m (con material producto de la excavación)</t>
  </si>
  <si>
    <t xml:space="preserve">Bote de material con camión d= 5 km (incluye carguío y esparcimiento en botadero) </t>
  </si>
  <si>
    <t>HORMIGÓN ARMADO F'C=280 KG/CM²</t>
  </si>
  <si>
    <t>Zapata muros, A=1.40 m, e=0.40 m, 2.15 qq/m³.</t>
  </si>
  <si>
    <r>
      <t>Zapata columna C1, e=0.40 m,</t>
    </r>
    <r>
      <rPr>
        <sz val="10"/>
        <color indexed="8"/>
        <rFont val="Arial"/>
        <family val="2"/>
      </rPr>
      <t xml:space="preserve"> 4.65 qq/m³.</t>
    </r>
  </si>
  <si>
    <t>Losa de fondo, e=0.25 m -3.43 qq/m³.</t>
  </si>
  <si>
    <t>Muros, e=0.30 m,  2.52 qq/m³.</t>
  </si>
  <si>
    <t>Muros, e=0.20 m, 2.46  qq/m³.</t>
  </si>
  <si>
    <t>Columnas C1, 0.35mx0.35m, 8.03 qq/m³.</t>
  </si>
  <si>
    <t>Losa de entrepiso, e=0.20 m,  2.88 qq/m³.</t>
  </si>
  <si>
    <t>Losa de techo, e=0.15 m,  1.34qq/m³.</t>
  </si>
  <si>
    <t>Viga V1 0.40m x 0.30m, 3.70 qq/m³.</t>
  </si>
  <si>
    <t>Viga V2 0.35m x 0.25m, 4.35 qq/m³.</t>
  </si>
  <si>
    <t>Hormigón simple de nivelación, e=0.05m, 100 kg/cm².</t>
  </si>
  <si>
    <t>MURO DE BLOCK:</t>
  </si>
  <si>
    <t>TERMINACIONES DE SUPERFICIE</t>
  </si>
  <si>
    <t>Piso pulido HS</t>
  </si>
  <si>
    <t>Andamios para vaciado de losa, envarillado, encofrado y pañete</t>
  </si>
  <si>
    <t>Suministro y colocación de banda de bentonita hidrofílica extensible para construcción impermeable 5 mmx20 mm</t>
  </si>
  <si>
    <t>APLICACIÓN DE :</t>
  </si>
  <si>
    <t>Aditivo SX-PELL o similar</t>
  </si>
  <si>
    <t>Impermeabilizante Supraweld o similar</t>
  </si>
  <si>
    <t>Viga metálica W 12X26 (incluye pancluelas y pernos)</t>
  </si>
  <si>
    <t>Lbs</t>
  </si>
  <si>
    <t>Diferencial electrico de 3.00 Ton (15 pies alzada)</t>
  </si>
  <si>
    <t xml:space="preserve">Salidas cenitales </t>
  </si>
  <si>
    <t>Salida tomacorrientes 120V en doble</t>
  </si>
  <si>
    <t>Salida interruptores doble</t>
  </si>
  <si>
    <t>INSTALACIONES:</t>
  </si>
  <si>
    <t>Escalera Acero Inoxidable L= 4.10 M</t>
  </si>
  <si>
    <t>Hora</t>
  </si>
  <si>
    <t xml:space="preserve">Replanteo y charrancha </t>
  </si>
  <si>
    <r>
      <t>HORMIGÓN INDUSTRIAL F'c=280 KG/CM</t>
    </r>
    <r>
      <rPr>
        <b/>
        <vertAlign val="superscript"/>
        <sz val="10"/>
        <rFont val="Arial"/>
        <family val="2"/>
      </rPr>
      <t>2</t>
    </r>
    <r>
      <rPr>
        <b/>
        <sz val="10"/>
        <rFont val="Arial"/>
        <family val="2"/>
      </rPr>
      <t>) EN:</t>
    </r>
  </si>
  <si>
    <t xml:space="preserve">Fraguache </t>
  </si>
  <si>
    <t>Fino pulido losa de fondo</t>
  </si>
  <si>
    <t>ANDAMIO Y RAMPA P/VACIADO</t>
  </si>
  <si>
    <t>ADITIVO RETARDANTE</t>
  </si>
  <si>
    <t>IMPERMEABILIZANTE AQUAPEL</t>
  </si>
  <si>
    <t>ENTRADA, SALIDA, REBOSE, DESAGUE Y BY-PASS</t>
  </si>
  <si>
    <t xml:space="preserve">Codo 6"x90 acero sch-80 con pintura anticorrosiva </t>
  </si>
  <si>
    <t xml:space="preserve">Tee 6"x6" acero sch-80 con pintura anticorrosiva </t>
  </si>
  <si>
    <t xml:space="preserve">Niple 6"x3' sch-80 con pintura anticorrosiva </t>
  </si>
  <si>
    <t>Junta dresser ø6"</t>
  </si>
  <si>
    <t>V.C. ø6" H.F. platillada completa</t>
  </si>
  <si>
    <t>Registros p/valvulas</t>
  </si>
  <si>
    <t>Excavación mat. no clasificado a mano</t>
  </si>
  <si>
    <t>Relleno compactado</t>
  </si>
  <si>
    <t xml:space="preserve">Tuberías ø6" acero SCH-80 con pintura anticorrosiva </t>
  </si>
  <si>
    <t xml:space="preserve"> Tuberías ø6" PVC-SDR-26</t>
  </si>
  <si>
    <t xml:space="preserve">Mano de obra </t>
  </si>
  <si>
    <t>ESCALERA</t>
  </si>
  <si>
    <t>Interior  de acero inxidable, fabricada en planchuela de 4"x 3/8" y barra lisa de Ø¾" x 1.50 m (peldaños), fijadas a la pared del tanque con tornillos con camisa de expansión de ½ "x2½"  (H = 2.20 m)</t>
  </si>
  <si>
    <t xml:space="preserve">Exterior en tubos Ø¾ a 0.30 (h = 2.30 m) HG </t>
  </si>
  <si>
    <r>
      <rPr>
        <b/>
        <sz val="10"/>
        <rFont val="Arial"/>
        <family val="2"/>
      </rPr>
      <t>SUMINISTRO Y COLOCACIÓN</t>
    </r>
    <r>
      <rPr>
        <sz val="10"/>
        <rFont val="Arial"/>
        <family val="2"/>
      </rPr>
      <t xml:space="preserve"> de banda de gomas hidrofílica extensible p/construcción, impermeable 5 mm x20 mm </t>
    </r>
  </si>
  <si>
    <t/>
  </si>
  <si>
    <r>
      <t xml:space="preserve">LETRERO </t>
    </r>
    <r>
      <rPr>
        <sz val="10"/>
        <color theme="1"/>
        <rFont val="Arial"/>
        <family val="2"/>
      </rPr>
      <t>y logo INAPA</t>
    </r>
  </si>
  <si>
    <t>Ñ</t>
  </si>
  <si>
    <t>Ñ-1</t>
  </si>
  <si>
    <t>Ñ-2</t>
  </si>
  <si>
    <t>O</t>
  </si>
  <si>
    <t>O-1</t>
  </si>
  <si>
    <t>O-2</t>
  </si>
  <si>
    <t>ESTACIÓN DE BOMBEO</t>
  </si>
  <si>
    <t>P-1</t>
  </si>
  <si>
    <t>SUB-TOTAL P-2</t>
  </si>
  <si>
    <t>P-3</t>
  </si>
  <si>
    <t>SUB-TOTAL P-3</t>
  </si>
  <si>
    <t>P-4</t>
  </si>
  <si>
    <t xml:space="preserve">Excavación material compacto c/equipo </t>
  </si>
  <si>
    <t>Relleno compactado c/compactador mecánico en capas de 0.30m</t>
  </si>
  <si>
    <t>Bote material sobrante c/camión dist=5Km (Incluye esparcimiento en botadero)</t>
  </si>
  <si>
    <t>Zapata de Muro 1.95 qq/m³</t>
  </si>
  <si>
    <t>Losa de Fondo e = 0.20 m  2.41 qq/m³</t>
  </si>
  <si>
    <t>Columnas Laterales ( 0.35 x 0.35 ) m- 5.17 qq/m³ ( 4U )</t>
  </si>
  <si>
    <t>Muros 0.25 - 2.37 qq/m³</t>
  </si>
  <si>
    <t>Vigas  0.25 x 0.28 - 5.86 qq/m³ ( 2 U )</t>
  </si>
  <si>
    <t>Losa de Techo 0.12 m - 1.46 qq/m³</t>
  </si>
  <si>
    <t>Torta Hormigón Simple 140 kg/cm² ( e=0.05 m )</t>
  </si>
  <si>
    <t>Fino Losa de Fondo Pulido</t>
  </si>
  <si>
    <t>Suministro y colocación de banda de goma hidrofílica extensible para construcción impermeable 5 mmx20 mm</t>
  </si>
  <si>
    <t xml:space="preserve">Tubería de Ø3" Acero SCH-40 c/protección anticorrosiva </t>
  </si>
  <si>
    <t xml:space="preserve">Tubería de Ø4" Acero SCH-40 c/protección anticorrosiva </t>
  </si>
  <si>
    <t xml:space="preserve">Codo de Ø3"x 90º Acero SCH-40 c/protección anticorrosiva </t>
  </si>
  <si>
    <t xml:space="preserve">Tee de Ø3"x Ø3" Acero SCH-40 c/protección anticorrosiva </t>
  </si>
  <si>
    <t xml:space="preserve">Tee de Ø4"x Ø3" Acero SCH-40 c/protección anticorrosiva </t>
  </si>
  <si>
    <t xml:space="preserve">Cruz Ø3"x Ø3" Acero SCH-40 c/protección anticorrosiva </t>
  </si>
  <si>
    <t>Manga de Ø3" x 18"  Acero SCH-40 c/protección anticorrosiva</t>
  </si>
  <si>
    <t>Manga de Ø4" x 18"  Acero SCH-40 c/protección anticorrosiva</t>
  </si>
  <si>
    <t xml:space="preserve">Junta mecánica tipo Dresser de Ø3" 150 PSI </t>
  </si>
  <si>
    <t xml:space="preserve">Junta mecánica tipo Dresser de Ø4" 150 PSI </t>
  </si>
  <si>
    <t>Válvula de compuerta de Ø3" H.F. platillada completa (Incluye niples platillados con sus tornillos, tuercas, juntas de goma y juntas dresser)</t>
  </si>
  <si>
    <t>Válvula de compuerta de Ø4" H.F. platillada completa (Incluye niples platillados con sus tornillos, tuercas, juntas de goma y juntas dresser)</t>
  </si>
  <si>
    <t>7.16.1</t>
  </si>
  <si>
    <t>7.16.2</t>
  </si>
  <si>
    <t>Asiento de arena ( suministro y colocación )</t>
  </si>
  <si>
    <t>7.16.3</t>
  </si>
  <si>
    <t>Relleno compactado c/compactador mecánico en capas de 0.20m</t>
  </si>
  <si>
    <t>7.16.4</t>
  </si>
  <si>
    <t>Bote de material en Sitio</t>
  </si>
  <si>
    <t>8.3.1</t>
  </si>
  <si>
    <t>Zapata de muro (Incl. Zap. C1) - 0.85 qq/m³</t>
  </si>
  <si>
    <t>8.3.2</t>
  </si>
  <si>
    <t>Viga de amarre bajo de piso ( 0.15 x 0.20 ) - 3.71 qq/m³</t>
  </si>
  <si>
    <t>8.3.3</t>
  </si>
  <si>
    <t>Viga de amarre a nivel de techo (0.15 x 0.20)-3.37 qq/m³</t>
  </si>
  <si>
    <t>8.3.4</t>
  </si>
  <si>
    <t>Dintel D1 ( 0.15 x 0.30 ) - 2.99 qq/m³</t>
  </si>
  <si>
    <t>8.3.5</t>
  </si>
  <si>
    <t>Viga dintel D2 (0.15 x 0.40) - 2.32 qq/m³</t>
  </si>
  <si>
    <t>8.3.6</t>
  </si>
  <si>
    <t>Columna ( 0.15 x 0.30 ) - 3.03 qq/m³</t>
  </si>
  <si>
    <t>8.3.7</t>
  </si>
  <si>
    <t>Losa de techo  0.12 M - 1.34 qq/m³</t>
  </si>
  <si>
    <t>8.4.1</t>
  </si>
  <si>
    <t>Block 6" B.N.P., Ø3/8" @ 0.80 mt.</t>
  </si>
  <si>
    <t>8.4.2</t>
  </si>
  <si>
    <t>Block 6" S.N.P., Ø3/8" @ 0.80 mt.</t>
  </si>
  <si>
    <t>8.5.1</t>
  </si>
  <si>
    <t>8.5.2</t>
  </si>
  <si>
    <t>8.5.3</t>
  </si>
  <si>
    <t>8.5.4</t>
  </si>
  <si>
    <t xml:space="preserve">Fino de techo </t>
  </si>
  <si>
    <t>8.5.5</t>
  </si>
  <si>
    <t>8.5.6</t>
  </si>
  <si>
    <t>8.5.7</t>
  </si>
  <si>
    <t>8.5.8</t>
  </si>
  <si>
    <t>Gotero ranurado</t>
  </si>
  <si>
    <t>8.5.9</t>
  </si>
  <si>
    <t>Impermeabilizante en techo ( tipo sellador )</t>
  </si>
  <si>
    <t>8.5.10</t>
  </si>
  <si>
    <t>Cerámica en  baño</t>
  </si>
  <si>
    <t>8.5.11</t>
  </si>
  <si>
    <t>Pintura general acrílica (incluye base blanca)</t>
  </si>
  <si>
    <t>Pisos de hormigón con malla electosoldada (D2.3xD2.3)mm,  20x20cm (pulido)</t>
  </si>
  <si>
    <t>8.8.1</t>
  </si>
  <si>
    <t xml:space="preserve">Pre marco  de 1½" x 1½" x 3/16"  en puerta y ventanas </t>
  </si>
  <si>
    <t>8.8.2</t>
  </si>
  <si>
    <t>8.8.3</t>
  </si>
  <si>
    <t>Verja de protección en puerta (2.10x1.00) M</t>
  </si>
  <si>
    <t>8.9.1</t>
  </si>
  <si>
    <t>Ventanas  de aluminio  en celosías color blanco, fabricación superior</t>
  </si>
  <si>
    <t>8.9.2</t>
  </si>
  <si>
    <t>Verja de protección en ventanas</t>
  </si>
  <si>
    <t>8.10.1</t>
  </si>
  <si>
    <t>8.10.2</t>
  </si>
  <si>
    <t>Inodoro</t>
  </si>
  <si>
    <t>8.10.3</t>
  </si>
  <si>
    <t>8.10.4</t>
  </si>
  <si>
    <t>8.10.5</t>
  </si>
  <si>
    <t>Desagüe de piso 3"</t>
  </si>
  <si>
    <t>8.10.6</t>
  </si>
  <si>
    <t>Columna ventilación de 3" PVC ( SDR-41 )</t>
  </si>
  <si>
    <t>8.10.7</t>
  </si>
  <si>
    <t>Tinaco 150 GLS</t>
  </si>
  <si>
    <t>8.10.8</t>
  </si>
  <si>
    <t>Barra para cortina de baño</t>
  </si>
  <si>
    <t>8.10.9</t>
  </si>
  <si>
    <t>8.10.10</t>
  </si>
  <si>
    <t>8.10.11</t>
  </si>
  <si>
    <t xml:space="preserve">Cámara de inspección </t>
  </si>
  <si>
    <t>8.10.12</t>
  </si>
  <si>
    <t>Cámara Séptica (1.50 x 1.90 x 1.50 )m</t>
  </si>
  <si>
    <t>8.10.13</t>
  </si>
  <si>
    <t xml:space="preserve">Pozo filtrante Ø8"+camisa en Ø6" PVC SDR-26, Pf=75', c/empaque de grava  </t>
  </si>
  <si>
    <t>8.11.1</t>
  </si>
  <si>
    <t>Entrada General (inc. Panel de Breaker de 4/8 circuitos)</t>
  </si>
  <si>
    <t>8.11.2</t>
  </si>
  <si>
    <t>Salidas Luces Cenitales</t>
  </si>
  <si>
    <t>8.11.3</t>
  </si>
  <si>
    <t>Salida Tomacorriente Doble 120 V</t>
  </si>
  <si>
    <t>8.11.4</t>
  </si>
  <si>
    <t>8.11.5</t>
  </si>
  <si>
    <t>Salida Interruptor Doble</t>
  </si>
  <si>
    <t>Logo y letrero INAPA p/garita de vigilante</t>
  </si>
  <si>
    <t>9.2.3</t>
  </si>
  <si>
    <t>9.3.1</t>
  </si>
  <si>
    <t>Zapata de muros ( 0.45 x 0.25 ) mts  - 0.87 qq/m³</t>
  </si>
  <si>
    <t>9.3.2</t>
  </si>
  <si>
    <t xml:space="preserve">Zapata  de  columnas ( 0.60 x 0.60 x 0.25 ) mts - 2.08 qq/m³ </t>
  </si>
  <si>
    <t>9.3.3</t>
  </si>
  <si>
    <t>Columnas de amarre ( 0.20 x 0.20 ) mts - 4.36 qq/m³</t>
  </si>
  <si>
    <t>9.3.4</t>
  </si>
  <si>
    <t>Viga de amarre snp ( 0.20 x 0.20 ) mts - 2.45 qq/m³</t>
  </si>
  <si>
    <t>9.3.5</t>
  </si>
  <si>
    <t>Viga apoyo del riel puerta corrediza L=8.40 mts- 2.32 qq/m³</t>
  </si>
  <si>
    <t>9.4.1</t>
  </si>
  <si>
    <t>9.4.2</t>
  </si>
  <si>
    <t>9.5.1</t>
  </si>
  <si>
    <t>9.5.2</t>
  </si>
  <si>
    <t>9.5.3</t>
  </si>
  <si>
    <t>9.6.1</t>
  </si>
  <si>
    <t>9.6.2</t>
  </si>
  <si>
    <t>9.7.1</t>
  </si>
  <si>
    <t>Alambre galvanizado tipo trinchera (inc. estructura soporte )</t>
  </si>
  <si>
    <t>9.7.2</t>
  </si>
  <si>
    <t>PRELIMINARES:</t>
  </si>
  <si>
    <t>HORMIGÓN ARMADO EN: F'C=280 KG/CM² ( INDUSTRIAL ):</t>
  </si>
  <si>
    <t>INSTALACIÓN DE:</t>
  </si>
  <si>
    <t>SUMINISTRO Y COLOCACIÓN EN ENTRADA, SALIDA, REBOSE Y BY-PASS DE:</t>
  </si>
  <si>
    <t>MOVIMIENTO DE TIERRA P/TUBERÍA:</t>
  </si>
  <si>
    <t>GARITA DE VIGILANTE</t>
  </si>
  <si>
    <t>PUERTA ( SUMINISTRO Y COLOCACIÓN ):</t>
  </si>
  <si>
    <t xml:space="preserve">VENTANA DE ALUMINIO ( INCLUYE COLOCACIÓN ): </t>
  </si>
  <si>
    <t>INSTALACIÓNES SANITARIA:</t>
  </si>
  <si>
    <t xml:space="preserve">INSTALACIÓNES ELÉCTRICA: </t>
  </si>
  <si>
    <t>VERJA EN BLOQUES DE 6" VIOLINADOS ( L=60.64 M )</t>
  </si>
  <si>
    <t>PINTURA:</t>
  </si>
  <si>
    <t>Zabaleta hormigón ( 0.20 x 0.20 )m; f'c=180 kg/cm²</t>
  </si>
  <si>
    <t>EXPLANACIÓN</t>
  </si>
  <si>
    <t xml:space="preserve">Explanación de terreno c/equipo </t>
  </si>
  <si>
    <t>Bote material de la explanación c/camión dist=5Km (Incluye esparcimiento en botadero)</t>
  </si>
  <si>
    <t>EXCAVACIÓN</t>
  </si>
  <si>
    <t>2.2.1</t>
  </si>
  <si>
    <t>2.2.2</t>
  </si>
  <si>
    <t>2.2.3</t>
  </si>
  <si>
    <t>Zapata de Muro 1.15 qq/m³</t>
  </si>
  <si>
    <t>Zapata de  Columna Central 1.12 qq/m³</t>
  </si>
  <si>
    <t>Losa de Fondo e = 0.20 m - 3.36 qq/m³</t>
  </si>
  <si>
    <t>Columnas Laterales  (0.40 x 0.40)m -  4.34 qq/m³ ( 4 u )</t>
  </si>
  <si>
    <t>Columna Central (0.40 x 0.40)m - 5.32 qq/m³ ( 1 u )</t>
  </si>
  <si>
    <t>Muros 0.30 - 2.68 qq/m³</t>
  </si>
  <si>
    <t>Vigas  0.30 x 0.35 - 4.13 qq/m³</t>
  </si>
  <si>
    <t>Losa de Techo 0.15 m - 1.19 qq/m³</t>
  </si>
  <si>
    <t xml:space="preserve">Bordillo de Hormigón en Registro de techo  0.15 m </t>
  </si>
  <si>
    <t>Torta Hormigón Simple 100 kg/cm² ( e=0.05 m )</t>
  </si>
  <si>
    <t>Andamiaje</t>
  </si>
  <si>
    <t xml:space="preserve">Tuberia de  Ø8" PVC ( SDR-26 ) c/J.G. </t>
  </si>
  <si>
    <t xml:space="preserve">Codo de Ø8"x 90º Acero SCH-40 c/protección anticorrosiva </t>
  </si>
  <si>
    <t xml:space="preserve">Tee de Ø8"x Ø8" Acero SCH-40 c/protección anticorrosiva </t>
  </si>
  <si>
    <t xml:space="preserve">Cruz de Ø8"x Ø8" Acero SCH-40 c/protección anticorrosiva </t>
  </si>
  <si>
    <t>Manga de Ø8" x 18"  Acero SCH-40 c/protección anticorrosiva</t>
  </si>
  <si>
    <t xml:space="preserve">Junta mecánica tipo Dresser de Ø8" 150 PSI </t>
  </si>
  <si>
    <t>Válvula de compuerta de Ø8" H.F. platillada completa (Incluye niples platillados con sus tornillos, tuercas, juntas de goma y juntas dresser)</t>
  </si>
  <si>
    <t xml:space="preserve">MOVIMIENTO DE TIERRA P/TUBERÍA: </t>
  </si>
  <si>
    <t>8.12.1</t>
  </si>
  <si>
    <t>M³ N</t>
  </si>
  <si>
    <t>8.12.2</t>
  </si>
  <si>
    <t>8.12.3</t>
  </si>
  <si>
    <t>8.12.4</t>
  </si>
  <si>
    <t>9.3.6</t>
  </si>
  <si>
    <t>9.3.7</t>
  </si>
  <si>
    <t>9.5.4</t>
  </si>
  <si>
    <t>9.5.5</t>
  </si>
  <si>
    <t>9.5.6</t>
  </si>
  <si>
    <t>9.5.7</t>
  </si>
  <si>
    <t>9.5.8</t>
  </si>
  <si>
    <t>9.5.9</t>
  </si>
  <si>
    <t>9.5.10</t>
  </si>
  <si>
    <t>9.5.11</t>
  </si>
  <si>
    <t>9.8.1</t>
  </si>
  <si>
    <t>9.8.2</t>
  </si>
  <si>
    <t>9.8.3</t>
  </si>
  <si>
    <t>9.9.1</t>
  </si>
  <si>
    <t>9.9.2</t>
  </si>
  <si>
    <t>9.10.1</t>
  </si>
  <si>
    <t>9.10.2</t>
  </si>
  <si>
    <t>9.10.3</t>
  </si>
  <si>
    <t>9.10.4</t>
  </si>
  <si>
    <t>9.10.5</t>
  </si>
  <si>
    <t>9.10.6</t>
  </si>
  <si>
    <t>9.10.7</t>
  </si>
  <si>
    <t>9.10.8</t>
  </si>
  <si>
    <t>9.10.9</t>
  </si>
  <si>
    <t>9.10.10</t>
  </si>
  <si>
    <t>9.10.11</t>
  </si>
  <si>
    <t>9.10.12</t>
  </si>
  <si>
    <t>9.10.13</t>
  </si>
  <si>
    <t>9.11.1</t>
  </si>
  <si>
    <t>9.11.2</t>
  </si>
  <si>
    <t>9.11.3</t>
  </si>
  <si>
    <t>9.11.4</t>
  </si>
  <si>
    <t>9.11.5</t>
  </si>
  <si>
    <t>VERJA EN BLOQUES DE 6" VIOLINADOS ( L=90.00 M )</t>
  </si>
  <si>
    <t>10.2.1</t>
  </si>
  <si>
    <t>10.2.2</t>
  </si>
  <si>
    <t>10.2.3</t>
  </si>
  <si>
    <t>10.3.1</t>
  </si>
  <si>
    <t>10.3.2</t>
  </si>
  <si>
    <t>10.3.3</t>
  </si>
  <si>
    <t>10.3.4</t>
  </si>
  <si>
    <t>10.3.5</t>
  </si>
  <si>
    <t>10.4.1</t>
  </si>
  <si>
    <t>10.4.2</t>
  </si>
  <si>
    <t>10.5.3</t>
  </si>
  <si>
    <t>10.6.2</t>
  </si>
  <si>
    <t>10.7.2</t>
  </si>
  <si>
    <t>Logo y letrero de INAPA, en Depósito</t>
  </si>
  <si>
    <t>Zabaleta hormigón ( 0.15 x 0.15 )m; f'c=180 kg/cm²</t>
  </si>
  <si>
    <t>LÍNEA MATRIZ  L.M. 8'' PVC(SDR-26) CON J/G, L=490.00M</t>
  </si>
  <si>
    <t xml:space="preserve">Replanteo  </t>
  </si>
  <si>
    <t>Excavación material compacto c/retro</t>
  </si>
  <si>
    <t>De Ø8" PVC SDR 26 C/J.G  + 3% de pérdida por campana</t>
  </si>
  <si>
    <t xml:space="preserve">De Ø8" PVC SDR 26 C/J.G </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</si>
  <si>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 pintado amarillo tráfico con cinta lumínica, pasarela de madera   y hombres con banderolas, chalecos y seguridad)</t>
    </r>
  </si>
  <si>
    <t>CORTE Y EXTRACCIÓN ASFALTO</t>
  </si>
  <si>
    <t>Bote de material con camión, incluye carguío y esparcimiento en botadero (D=5.0 km)</t>
  </si>
  <si>
    <t>De Ø6" PVC SDR 26 C/J.G  + 3% de pérdida por campana</t>
  </si>
  <si>
    <t xml:space="preserve">De Ø6" PVC SDR 26 C/J.G </t>
  </si>
  <si>
    <t xml:space="preserve">De Ø4" PVC SDR 26 C/J.G </t>
  </si>
  <si>
    <t>SUMINISTRO Y COLOCACIÓN VALVULAS Y  PIEZAS ESPECIALES</t>
  </si>
  <si>
    <t>Acometidas Urbanas de Ø3" en polietileno</t>
  </si>
  <si>
    <t>Acometidas Rurales de Ø3" en polietileno</t>
  </si>
  <si>
    <t>REPOSICIÓN DE CARPETA ASFÁLTICA</t>
  </si>
  <si>
    <t>Suministro y colocación de Asfalto e=2" (Incluye Riego de Adherencia)</t>
  </si>
  <si>
    <t>Q</t>
  </si>
  <si>
    <t>GUAYABO - LA MASETA - PARTE ISIDRO MARTINEZ</t>
  </si>
  <si>
    <t xml:space="preserve">PRELIMINARES </t>
  </si>
  <si>
    <t>1.1</t>
  </si>
  <si>
    <t>Asiento de arena (Suministro y colocación)</t>
  </si>
  <si>
    <t>Relleno compactado de material c/compactador mecánico en capas de 0.20m</t>
  </si>
  <si>
    <t>SUMINISTRO DE TUBERÍA</t>
  </si>
  <si>
    <t>De Ø8" PVC (SDR-26) c/J. G. + 3% pérdida por campana</t>
  </si>
  <si>
    <t>De Ø8" PVC (SDR-26) c/J. G.</t>
  </si>
  <si>
    <r>
      <t xml:space="preserve">SEÑALIZACIÓN, CONTROL Y MANEJO DE TRÁNSITO </t>
    </r>
    <r>
      <rPr>
        <sz val="10"/>
        <rFont val="Arial"/>
        <family val="2"/>
      </rPr>
      <t>(Incluye letreros con base, conos refractarios, cinta de peligro, malla de seguridad naranja, tanques de 55 Gls pintados amarillo tráfico con cinta lumínica, pasarelas de madera y hombres con banderolas, chachelos y cascos de seguridad)</t>
    </r>
  </si>
  <si>
    <t>REPLANTEO</t>
  </si>
  <si>
    <t>Asiento de arena (suministro y colocación)</t>
  </si>
  <si>
    <t>De Ø8" PVC (SDR-21) c/J. G. + 3% pérdida por campana</t>
  </si>
  <si>
    <t xml:space="preserve">De Ø8" PVC (SDR-21) c/J. G. </t>
  </si>
  <si>
    <r>
      <t xml:space="preserve">SEÑALIZACIÓN, CONTROL Y MANEJO DE TRÁNSITO </t>
    </r>
    <r>
      <rPr>
        <sz val="10"/>
        <rFont val="Arial"/>
        <family val="2"/>
      </rPr>
      <t>(Incluye letreros con base, conos refractarios, cinta de peligro, malla de seguridad naranja, tanques de 55 Gl pintados amarillo tráfico con cinta lumínica, pasarelas de madera y hombres con banderolas, chachelos y cascos de seguridad)</t>
    </r>
  </si>
  <si>
    <t xml:space="preserve">De Ø8" PVC (SDR-26) c/J. G. </t>
  </si>
  <si>
    <t>De Ø4" PVC (SDR-26) c/J. G. + 2% pérdida por campana</t>
  </si>
  <si>
    <t>De Ø3" PVC (SDR-26) c/J. G. + 2% pérdida por campana</t>
  </si>
  <si>
    <t xml:space="preserve">De Ø4" PVC (SDR-26) c/J. G. </t>
  </si>
  <si>
    <t xml:space="preserve">De Ø3" PVC (SDR-26) c/J. G. </t>
  </si>
  <si>
    <t>De Ø6" PVC (SDR-26) c/J. G.</t>
  </si>
  <si>
    <t>SUMINISTRO Y COLOCACIÓN DE ACOMETIDAS EN POLIETILENO</t>
  </si>
  <si>
    <t>Acometidas Rurales</t>
  </si>
  <si>
    <t>Acometidas Urbanas</t>
  </si>
  <si>
    <t>R</t>
  </si>
  <si>
    <t xml:space="preserve">LÍNEA CONDUCCIÓN  </t>
  </si>
  <si>
    <t xml:space="preserve">CORTE, EXTRACCIÓN Y BOTE DE CARPETA ASFÁLTICA </t>
  </si>
  <si>
    <t>Corte de Asfalto e=2" (2 lados)</t>
  </si>
  <si>
    <t>Remoción de carpeta Asfáltica</t>
  </si>
  <si>
    <t>Bote material Asfáltico c/camión dist= 5Km (Incluye esparcimiento en lugar de botadero)</t>
  </si>
  <si>
    <t>De Ø6" PVC (SDR-26) c/J. G. + 3% pérdida por campana</t>
  </si>
  <si>
    <t>R-1</t>
  </si>
  <si>
    <t>JUAN CANO Y LA LAJITA ABAJO</t>
  </si>
  <si>
    <t xml:space="preserve">Corte y empuje material no clasificado c/equipo </t>
  </si>
  <si>
    <t>Excavación material compacto C/equipo</t>
  </si>
  <si>
    <t>Relleno compactado c/compactador mecánico en capas de 0.30 m. c/material producto de la excavación</t>
  </si>
  <si>
    <t>Bote de material con camión D= 5 KM (incluye carguío y esparcimiento en botadero)</t>
  </si>
  <si>
    <t>Losa de fondo 0.35 - 1.56 qq/m³</t>
  </si>
  <si>
    <t>Columnas perimetrales C2 (5u) ( 0.40 x 0.40 ) - 5.20 qq/m³</t>
  </si>
  <si>
    <t>Columna central C1 ( 0.40 x 0.40 ) - 5.72 qq/m³</t>
  </si>
  <si>
    <t>Muros 0.30 - 2.64 qq/m³</t>
  </si>
  <si>
    <t>Vigas ( 4u ) ( 0.30 x 0.35 ) - 4.78 qq/m³</t>
  </si>
  <si>
    <t>Losa de techo de carcamo 0.15 - 2.02 qq/m³</t>
  </si>
  <si>
    <t>Hormigón de nivelación F'c= 180 kg/cm²</t>
  </si>
  <si>
    <t>Zabaleta en piso</t>
  </si>
  <si>
    <t>Escalera interior Ø3/4" acero inoxidable (2.85 M)</t>
  </si>
  <si>
    <t>CASETA DE BOMBEO SOBRE CÁRCAMO</t>
  </si>
  <si>
    <t>Columna perimetral C2 (3u) (0.40 x 0.40) - 4.61 qq/m³</t>
  </si>
  <si>
    <t>Columna central C1 (0.40 x 0.40) - 4.61 qq/m³</t>
  </si>
  <si>
    <t>Viga perimetral  (0.25 x 0.40) - 4.13 qq/m3</t>
  </si>
  <si>
    <t>Losa de techo 0.15 - 2.28 qq/m3</t>
  </si>
  <si>
    <t>Dintel DI (0.20 x 0.20) - 2.77 qq/m3</t>
  </si>
  <si>
    <t>Pañete de techo</t>
  </si>
  <si>
    <t>Pintura general ( Inc. base Blanca )</t>
  </si>
  <si>
    <t>Puerta de 2 hojas de barras de ½'' (1.00 x 2.10) ml</t>
  </si>
  <si>
    <t>Entrada general ( panel breaker 2/4 inc. breaker)</t>
  </si>
  <si>
    <t>Salida luz cenital</t>
  </si>
  <si>
    <t>Salida interruptor sencillo</t>
  </si>
  <si>
    <t>Salida Tomacorrinete doble (120 V)</t>
  </si>
  <si>
    <t>MuROS DE BLOQUES</t>
  </si>
  <si>
    <t>PUERTA ( SUMINISTRO Y  COLOCACIÓN ):</t>
  </si>
  <si>
    <t xml:space="preserve">VENTANA DE ALUMINIO (INCLUYE COLOCACIÓN): </t>
  </si>
  <si>
    <t>Desagüe de piso 2"</t>
  </si>
  <si>
    <t>Logo y letrero INAPA para Garita</t>
  </si>
  <si>
    <t>Logo y letrero INAPA para Caseta de Bombeo</t>
  </si>
  <si>
    <t>VERJA EN BLOQUES DE 6" VIOLINADOS (L=63.20 m )</t>
  </si>
  <si>
    <t>Replanteo verja</t>
  </si>
  <si>
    <t xml:space="preserve">Bote de material con camión d=5 km (incluye carguío y esparcimiento en botadero) </t>
  </si>
  <si>
    <t>Hormigón Armado en:</t>
  </si>
  <si>
    <t>Zapata de muros (0.45 x 0.25)m  - 0.87 qq/m3, f᾽c=210 kg/cm²</t>
  </si>
  <si>
    <r>
      <t>Zapata  de  columnas  (0.60 x 0.60 x 0.25)m - 2.08qq/m</t>
    </r>
    <r>
      <rPr>
        <vertAlign val="superscript"/>
        <sz val="10"/>
        <rFont val="Arial"/>
        <family val="2"/>
      </rPr>
      <t>3</t>
    </r>
    <r>
      <rPr>
        <sz val="10"/>
        <rFont val="Arial"/>
        <family val="2"/>
      </rPr>
      <t xml:space="preserve"> f᾽c=210 kg/cm²</t>
    </r>
  </si>
  <si>
    <t>Columnas de amarre (0.20 x 0.20)m - 4.36 qq/m3, f᾽c=210 kg/cm²</t>
  </si>
  <si>
    <t>Viga de amarre SNP (0.20 x 0.20)m - 2.45 qq/m3,  f᾽c=210 kg/cm²</t>
  </si>
  <si>
    <t xml:space="preserve">Viga apoyo del riel puerta corrediza L=8.40m- 2.32 qq/m3, f᾽c=240 kg/cm² </t>
  </si>
  <si>
    <t>PINTURAS</t>
  </si>
  <si>
    <t>R-2</t>
  </si>
  <si>
    <t xml:space="preserve">INSTALACIÓN DE: </t>
  </si>
  <si>
    <t>HORMIGÓN ARMADO, F'C=210 KG/CM²  EN :</t>
  </si>
  <si>
    <t>ELECTRIFICACIÓN DE CASETA</t>
  </si>
  <si>
    <t>EXPLANACIÓN  DE TERRENO</t>
  </si>
  <si>
    <t>HORMIGÓN ARMADO, F'C=280 KG/CM² ( INDUSTRIAL ) EN :</t>
  </si>
  <si>
    <t>LIMPIEZA FINAL</t>
  </si>
  <si>
    <t xml:space="preserve">LÍNEA DE IMPULSIÓN </t>
  </si>
  <si>
    <t>Excavación material compacto c/equipo</t>
  </si>
  <si>
    <t>Relleno compactado c/compactador mecánico en capas  0.20 m</t>
  </si>
  <si>
    <t>Bote de meterial c/camión @ 5 km ( c/ esparcimiento en botadero)</t>
  </si>
  <si>
    <t>Ø6" Acero ( SCH-40 ), s/costura y protección anticorosiva</t>
  </si>
  <si>
    <t>R-3</t>
  </si>
  <si>
    <t>HORMIGÓN ARMADO EN: F'C=240KGS/CM2</t>
  </si>
  <si>
    <t>Zapata de Muro 1.01QQ/M3</t>
  </si>
  <si>
    <t>Zapata de  Columna Central 1.99 QQ/M3</t>
  </si>
  <si>
    <t>Losa de Fondo E = 0.20m  1.23 QQ/M3</t>
  </si>
  <si>
    <t>Columnas Laterales  (0.30 X 0.20)M- 4.97 QQ/M3</t>
  </si>
  <si>
    <t>Columna Central (0.30 X 0.30)M- 4.68 QQ/M3</t>
  </si>
  <si>
    <t>Muros 0.20- 3.21 QQ/M3</t>
  </si>
  <si>
    <t>Vigas- 0.30X0.40 - 3.46 QQ/M3</t>
  </si>
  <si>
    <t>Losa de Techo 0.13m - 1.40 QQ/M3</t>
  </si>
  <si>
    <t>Torta Hormigón Simple 140 KG/CM2</t>
  </si>
  <si>
    <t>TERMINACION DE SUPERFICIE</t>
  </si>
  <si>
    <t xml:space="preserve">Aditivo SX-PELL </t>
  </si>
  <si>
    <t>Impermeabilizante Sika Monotop -SEAL-107 o similar (Muro interior y losa de fondo)</t>
  </si>
  <si>
    <t>Vibrado</t>
  </si>
  <si>
    <t xml:space="preserve">Subida de materiales </t>
  </si>
  <si>
    <t>Escalera Exterior e interior H.G. 3/4" @ 0.40 H=3.20 M</t>
  </si>
  <si>
    <t>SUMINISTRO Y COLOCACIÓN EN ENTRADA, SALIDA, REBOSE Y BY PASS DE:</t>
  </si>
  <si>
    <t xml:space="preserve">Tubería de 6" Acero SCH-80 c/protección anticorrosiva </t>
  </si>
  <si>
    <t>Tuberia de  Ø8" PVC (SDR-26) c/J.G. + 3% pérdida por campana</t>
  </si>
  <si>
    <t xml:space="preserve">Codo de 6"x 90º Acero SCH-80 c/protección anticorrosiva </t>
  </si>
  <si>
    <t xml:space="preserve">Tee de Ø6"x 6 Acero SCH-40 c/protección anticorrosiva </t>
  </si>
  <si>
    <t xml:space="preserve">Tee de Ø8"x 6 Acero SCH-40 c/protección anticorrosiva </t>
  </si>
  <si>
    <t xml:space="preserve">Manga de Ø8"x 18 Acero SCH-40 c/protección anticorrosiva </t>
  </si>
  <si>
    <t>Manga de Ø6"x 18 Acero SCH-40 c/protección anticorrosiva</t>
  </si>
  <si>
    <t xml:space="preserve">Junta mecánica tipo Dresser de 6" 150 PSI </t>
  </si>
  <si>
    <t>Válvula de compuerta de Ø6" H.F. platillada completa (Incluye niples platillados con sus tornillos, tuercas, juntas de goma y juntas dresser)</t>
  </si>
  <si>
    <t>Válvula de Desague de Ø8" H.F. platillada completa (Incluye niples platillados con sus tornillos, tuercas, juntas de goma y juntas dresser)</t>
  </si>
  <si>
    <t xml:space="preserve">MOVIMIENTO DE TIERRA P/TUBERÍA </t>
  </si>
  <si>
    <t>Excavación material compacto c/a mano</t>
  </si>
  <si>
    <t>VERJA EN  BLOQUES DE 6" VIOLINADOS (L=77.20 M)</t>
  </si>
  <si>
    <t>11.2.1</t>
  </si>
  <si>
    <t>Excavación zapatas a mano</t>
  </si>
  <si>
    <t>11.2.2</t>
  </si>
  <si>
    <t>11.2.3</t>
  </si>
  <si>
    <t>HORMIGÓN ARMADO F'C=210KG/CM2 EN:</t>
  </si>
  <si>
    <t>11.3.1</t>
  </si>
  <si>
    <t>Zapata de muros (0.45 x 0.25)mts  - 0.87 qq/m3</t>
  </si>
  <si>
    <t>11.3.2</t>
  </si>
  <si>
    <t xml:space="preserve">Zapata  de  columnas  (0.60 x 0.60 x 0.25)mts - 2.08qq/m3 </t>
  </si>
  <si>
    <t>11.3.3</t>
  </si>
  <si>
    <t>Columnas de amarre (0.20 x 0.20)mts - 4.36 qq/m3</t>
  </si>
  <si>
    <t>11.3.4</t>
  </si>
  <si>
    <t>Viga de amarre snp (0.20 x 0.20)mts - 2.45 qq/m3</t>
  </si>
  <si>
    <t>11.3.5</t>
  </si>
  <si>
    <t>Viga apoyo del riel puerta corrediza l=8.40mts- 2.32 qq/m3</t>
  </si>
  <si>
    <t>11.4.1</t>
  </si>
  <si>
    <t>11.4.2</t>
  </si>
  <si>
    <t>Transporte de asfalto, Distancia = 34 km apróx.</t>
  </si>
  <si>
    <t>T</t>
  </si>
  <si>
    <t>LÍNEA MATRIZ</t>
  </si>
  <si>
    <t>ELECTRIFICACIÓN Y EQUIPAMIENTO A ESTACIÓN DE BOMBEO</t>
  </si>
  <si>
    <t>SUB-TOTAL P-4</t>
  </si>
  <si>
    <t>S</t>
  </si>
  <si>
    <t>GUANITO</t>
  </si>
  <si>
    <t xml:space="preserve">SUMINISTRO Y COLOCACIÓN DE VALVULAS Y PIEZAS ESPECIALES </t>
  </si>
  <si>
    <t>Interconexión con EDESUR</t>
  </si>
  <si>
    <t xml:space="preserve">LAS CARRERAS </t>
  </si>
  <si>
    <t xml:space="preserve">Replanteo de tuberías </t>
  </si>
  <si>
    <t xml:space="preserve">Excavación de material compacto con equipo </t>
  </si>
  <si>
    <r>
      <t>M</t>
    </r>
    <r>
      <rPr>
        <vertAlign val="superscript"/>
        <sz val="10"/>
        <rFont val="Arial"/>
        <family val="2"/>
      </rPr>
      <t>3</t>
    </r>
    <r>
      <rPr>
        <sz val="10"/>
        <rFont val="Arial"/>
        <family val="2"/>
      </rPr>
      <t>N</t>
    </r>
  </si>
  <si>
    <r>
      <t>M</t>
    </r>
    <r>
      <rPr>
        <vertAlign val="superscript"/>
        <sz val="10"/>
        <rFont val="Arial"/>
        <family val="2"/>
      </rPr>
      <t>3</t>
    </r>
    <r>
      <rPr>
        <sz val="11"/>
        <color theme="1"/>
        <rFont val="Calibri"/>
        <family val="2"/>
        <scheme val="minor"/>
      </rPr>
      <t/>
    </r>
  </si>
  <si>
    <t>Relleno compactado c/compactador mecánico en capa de 0.20 M.</t>
  </si>
  <si>
    <r>
      <t>M</t>
    </r>
    <r>
      <rPr>
        <vertAlign val="superscript"/>
        <sz val="10"/>
        <rFont val="Arial"/>
        <family val="2"/>
      </rPr>
      <t>3</t>
    </r>
    <r>
      <rPr>
        <sz val="10"/>
        <rFont val="Arial"/>
        <family val="2"/>
      </rPr>
      <t>C</t>
    </r>
  </si>
  <si>
    <t xml:space="preserve">Bote de material con camión D=5 km (incluye carguío y esparcimiento en botadero) </t>
  </si>
  <si>
    <r>
      <t>M</t>
    </r>
    <r>
      <rPr>
        <vertAlign val="superscript"/>
        <sz val="10"/>
        <rFont val="Arial"/>
        <family val="2"/>
      </rPr>
      <t>3</t>
    </r>
    <r>
      <rPr>
        <sz val="10"/>
        <rFont val="Arial"/>
        <family val="2"/>
      </rPr>
      <t>E</t>
    </r>
  </si>
  <si>
    <t xml:space="preserve"> COLOCACIÓN DE TUBERÍAS:</t>
  </si>
  <si>
    <t>SUMINISTRO Y COLOCACIÓN DE PIEZAS ESPECIALES ACERO C/PROTECCIÓN ANTICORROSIVA:</t>
  </si>
  <si>
    <t>Codo de 4" x 45º PVC SCH-40</t>
  </si>
  <si>
    <t>Válvula de Desagüe de Ø4" H.F. de 150 PSI, Platillada, Completa (Incluye cuerpo de válvula, niple, piezas, tornillos, tuercas, juntas de goma y junta dresser, Tee Ø8" x Ø4" Acero, Codo de 4" x 90º Acero SCH-80, Niple Ø4"  x 12'  soldado, Niple Ø4" Acero bridado L=1.00  y 1.520m M )</t>
  </si>
  <si>
    <t>CRUCES</t>
  </si>
  <si>
    <t>8.1.1</t>
  </si>
  <si>
    <t>8.1.2</t>
  </si>
  <si>
    <t>Suministro de Tubería de Ø4" Acero SCH-80 c/protección anticorrosiva (Incluye brazos)</t>
  </si>
  <si>
    <t>8.1.3</t>
  </si>
  <si>
    <t>Suministro de Codo de 4" x 45º Acero SCH-80 c/protección anticorrosiva</t>
  </si>
  <si>
    <t>8.1.4</t>
  </si>
  <si>
    <t>Suministro de Junta mecánica tipo Dresser de 4" 150 PSI</t>
  </si>
  <si>
    <t>8.1.5</t>
  </si>
  <si>
    <t>Anclaje H.A. p/piezas</t>
  </si>
  <si>
    <t>8.1.6</t>
  </si>
  <si>
    <t>8.1.7</t>
  </si>
  <si>
    <t>Relleno compactado a mano</t>
  </si>
  <si>
    <t>8.1.8</t>
  </si>
  <si>
    <t>Bote de material In Situ</t>
  </si>
  <si>
    <t>8.1.9</t>
  </si>
  <si>
    <t>Mano de obra de colocación (Incluye equipos, personal y materiales)</t>
  </si>
  <si>
    <t>8.2.1</t>
  </si>
  <si>
    <t>8.2.2</t>
  </si>
  <si>
    <t>8.2.3</t>
  </si>
  <si>
    <t>8.2.4</t>
  </si>
  <si>
    <t>8.2.5</t>
  </si>
  <si>
    <t>8.2.6</t>
  </si>
  <si>
    <t>8.2.7</t>
  </si>
  <si>
    <t>8.2.8</t>
  </si>
  <si>
    <t>8.2.9</t>
  </si>
  <si>
    <r>
      <t xml:space="preserve">SEÑALIZACIÓN, CONTROL Y MANEJO DEL TRÁNSITO </t>
    </r>
    <r>
      <rPr>
        <sz val="10"/>
        <rFont val="Arial"/>
        <family val="2"/>
      </rPr>
      <t>(Incluye letreros con base, conos refractarios, cinta de peligro, malla de seguridad naranja, tanques de 55 Gl pintados amarillo tráfico con cinta lumínica, pasarelas de madera y hombres con banderolas, chalecos y cascos de seguridad)</t>
    </r>
  </si>
  <si>
    <r>
      <t>LIMPIEZA CONTINUA Y FINAL</t>
    </r>
    <r>
      <rPr>
        <sz val="10"/>
        <rFont val="Arial"/>
        <family val="2"/>
      </rPr>
      <t xml:space="preserve"> (Incluye obreros, camión y herramientas menores) </t>
    </r>
  </si>
  <si>
    <t>1</t>
  </si>
  <si>
    <t>2</t>
  </si>
  <si>
    <t xml:space="preserve">Corte de material no clasificado c/equipo </t>
  </si>
  <si>
    <t>Bote de material con camión D=5Km (incluye esparcimiento en botadero)</t>
  </si>
  <si>
    <t xml:space="preserve">Regado, nivelado y perfilado </t>
  </si>
  <si>
    <t>Conformación de cunetas c/equipo</t>
  </si>
  <si>
    <t>MUROS</t>
  </si>
  <si>
    <t>PINTURA EN VIGAS Y COLUMANS</t>
  </si>
  <si>
    <t xml:space="preserve">Base Blanca </t>
  </si>
  <si>
    <t xml:space="preserve">Acrílica Azul Turquesa </t>
  </si>
  <si>
    <t>Alambre galvanizado tipo Trinchera (inc. Alambre para tensar y amarrar)</t>
  </si>
  <si>
    <t xml:space="preserve">REDES DE DISTRIBUCIÓN  </t>
  </si>
  <si>
    <t xml:space="preserve">PRELIMINAR </t>
  </si>
  <si>
    <t>SUMINISTRO DE TUBERÍA:</t>
  </si>
  <si>
    <t>COLOCACIÓN DE TUBERÍA:</t>
  </si>
  <si>
    <t>De Ø3" PVC (SDR-26) c/J. G.</t>
  </si>
  <si>
    <t>De Ø4 PVC (SDR-26) c/J. G.</t>
  </si>
  <si>
    <t>SUMINISTRO Y COLOCACIÓN DE PIEZAS ESPECIALES C/PROTECCIÓN ANTICORROSIVA</t>
  </si>
  <si>
    <t>Codo de 3" x 45º PVC SCH-40</t>
  </si>
  <si>
    <t>Tee Ø3" x Ø3" PVC SCH-40</t>
  </si>
  <si>
    <t>Tee Ø4" x Ø4" PVC SCH-40</t>
  </si>
  <si>
    <t>Reducción de 4" a 3" PVC SCH-40</t>
  </si>
  <si>
    <t>Junta Tapón de Ø3" PVC SCH-40</t>
  </si>
  <si>
    <t>Válvula de Compuerta de Ø3" H.F. de 150 PSI, Platillada, Completa (Incluye cuerpo de válvula, niple, tornillos, tuercas, juntas de goma y junta dresser)</t>
  </si>
  <si>
    <t>Suministro de Tubería de Ø4" Acero SCH-40 (Incluye brazos)</t>
  </si>
  <si>
    <t>Suministro de Codo de Ø4" x 45º Acero SCH-40 c/protección anticorrosiva</t>
  </si>
  <si>
    <t>Suministro de Junta mecánica tipo Dresser de Ø4" 150 PSI</t>
  </si>
  <si>
    <r>
      <t xml:space="preserve">SUMINISTRO </t>
    </r>
    <r>
      <rPr>
        <b/>
        <sz val="10"/>
        <color rgb="FF000000"/>
        <rFont val="Arial"/>
        <family val="2"/>
      </rPr>
      <t>Y COLOCACIÓN DE HIDRANTE</t>
    </r>
  </si>
  <si>
    <t>Acometidas Rurales de Ø4" en polietileno</t>
  </si>
  <si>
    <t xml:space="preserve">Relleno de reposición material compactado a mano </t>
  </si>
  <si>
    <t>Bote material Asfáltico c/camión (Incluye esparcimiento en lugar de botadero)</t>
  </si>
  <si>
    <t>Acometidas Urbanas de Ø4" en polietileno</t>
  </si>
  <si>
    <t>SUMINISTRO Y COLOCACIÓN DE PIEZAS ESPECIALES Y VÁLVULAS</t>
  </si>
  <si>
    <t>SUB-TOTAL FASE N</t>
  </si>
  <si>
    <t xml:space="preserve">Bloques de 8'' SNP 3/8" @0.60.m y serpentina c/3 lineas </t>
  </si>
  <si>
    <t>Ø8" PVC (SDR-26) C/J.G. + 3% pérdida por campana</t>
  </si>
  <si>
    <t xml:space="preserve">Ø8" PVC (SDR-26) C/J.G. </t>
  </si>
  <si>
    <t>CORTE, EXTRACCIÓN Y BOTE DE CARPETA ASFÁLTICA</t>
  </si>
  <si>
    <t>Bote de material con camión (d= 5 km) incluye esparcimiento en botadero</t>
  </si>
  <si>
    <t>Bote material c/camión (d=5 km). Incluye esparcimiento en botadero</t>
  </si>
  <si>
    <t xml:space="preserve">Relleno compactado c/ compactador mecánico </t>
  </si>
  <si>
    <t xml:space="preserve">INSTALACIÓN ELÉCTRICA: </t>
  </si>
  <si>
    <t>LÍNEA DE CONDUCCIÓN DE 8'' PVC(SDR-26), CON J/G, L=2,088.38M</t>
  </si>
  <si>
    <t xml:space="preserve">Tubería de  Ø3" PVC (SDR-26) c/J.G. </t>
  </si>
  <si>
    <t>LÍNEA CONDUCCIÓN DESDE EMPALME A ESTACIÓN DE BOMBEO</t>
  </si>
  <si>
    <t>INSTALACIONES SANITARIA:</t>
  </si>
  <si>
    <t xml:space="preserve">CORTE, EXTRACCIÓN Y BOTE DE CARPETA ASFÁLTICA L=18,275.60 M </t>
  </si>
  <si>
    <t>CORTE, EXTRACCIÓN Y BOTE DE CARPETA ASFÁLTICA L=6,109.20 M</t>
  </si>
  <si>
    <r>
      <t>Obra</t>
    </r>
    <r>
      <rPr>
        <b/>
        <sz val="10"/>
        <color theme="1"/>
        <rFont val="Arial"/>
        <family val="2"/>
      </rPr>
      <t xml:space="preserve">: </t>
    </r>
  </si>
  <si>
    <r>
      <rPr>
        <b/>
        <sz val="10"/>
        <rFont val="Arial"/>
        <family val="2"/>
      </rPr>
      <t>Ubicación</t>
    </r>
    <r>
      <rPr>
        <sz val="10"/>
        <rFont val="Arial"/>
        <family val="2"/>
      </rPr>
      <t>: PROVINCIA ELIAS PIÑA</t>
    </r>
  </si>
  <si>
    <t>Alambre galvanizado tipo trinchera (inc. estructura para soporte de alambre trinchera )</t>
  </si>
  <si>
    <t xml:space="preserve">Logo y letrero de INAPA </t>
  </si>
  <si>
    <t>LÍNEA DE CONDUCCIÓN  DESDE EL DEPÓSITO A LAS REDES DE DISTRIBUCIÓN</t>
  </si>
  <si>
    <t>Gestión  Ambiental</t>
  </si>
  <si>
    <t>SUMINISTRO Y COLOCACIÓN DE  VÁLVULAS  Y PIEZAS ESPECIALES ACERO CON PROTECCIÓN ANTICORROSIVAS</t>
  </si>
  <si>
    <t>SUMINISTRO Y COLOCACIÓN DE VÁLVULASY PIEZAS ESPECIALES ACERO CON PROTECCIÓN ANTICORROSIVAS</t>
  </si>
  <si>
    <t>SUMINISTRO Y COLOCACIÓN DE VÁLVULAS Y PIEZAS ESPECIALES ACERO CON PROTECCIÓN ANTICORROSIVAS</t>
  </si>
  <si>
    <t>Acometidas Rural de Ø 3''</t>
  </si>
  <si>
    <t>SUMINISTRO Y COLOCACIÓN DE VÁLVULAS Y PIEZAS ESPECIALES DE:</t>
  </si>
  <si>
    <t xml:space="preserve">SUMINISTRO Y COLOCACIÓN DE VÁLVULAS Y PIEZAS ESPECIALES </t>
  </si>
  <si>
    <t>SUMINISTRO Y COLOCACIÓN DE VÁLVULAS Y PIEZAS ESPECIALES ESPECIALES</t>
  </si>
  <si>
    <t>SUMINISTRO Y COLOCACIÓN DE VÁLVULAS Y PIEZAS ESPECIALES DE ACERO C/PROTECCIÓN ANTICORROSIVA:</t>
  </si>
  <si>
    <t>M³KM</t>
  </si>
  <si>
    <t>M³Km</t>
  </si>
  <si>
    <r>
      <rPr>
        <b/>
        <sz val="10"/>
        <rFont val="Arial"/>
        <family val="2"/>
      </rPr>
      <t xml:space="preserve">LIMPIEZA FINAL Y CONTINUA </t>
    </r>
    <r>
      <rPr>
        <sz val="10"/>
        <rFont val="Arial"/>
        <family val="2"/>
      </rPr>
      <t xml:space="preserve">(Incluye obreros, camión y herramientas menores) </t>
    </r>
  </si>
  <si>
    <t>Acometidas Rurales Ø3"</t>
  </si>
  <si>
    <t>3..3</t>
  </si>
  <si>
    <t>SUMINISTRO Y COLOCACIÓN DE VÁLVULAS Y PIEZAS ESPECIALES</t>
  </si>
  <si>
    <t xml:space="preserve">Suministro de material de relleno (caliche) dist. Aproximada 20 km (sujeto aprobación de supervisión) </t>
  </si>
  <si>
    <t xml:space="preserve">Limpieza  final (Incluye obreros, camión y herramientas menores ) </t>
  </si>
  <si>
    <t xml:space="preserve">Limpieza final ( Incluye obreros, camión y herramientas menores ) </t>
  </si>
  <si>
    <t xml:space="preserve">Limpieza final (Incluye obreros, camión y herramientas menores ) </t>
  </si>
  <si>
    <t>Excavación material compactado a mano</t>
  </si>
  <si>
    <t>Relleno de reposición compactado a mano</t>
  </si>
  <si>
    <t xml:space="preserve">LIMPIEZA FINAL (Incluye obreros, camión y herramientas menores) </t>
  </si>
  <si>
    <t xml:space="preserve">LIMPIEZA FINAL </t>
  </si>
  <si>
    <t>Suministro de material de mina (caliche) D=10KM (sujeto a la aprobación del Supervisor)</t>
  </si>
  <si>
    <t>Compactado de material en capas de 0.20 m  con rodillo</t>
  </si>
  <si>
    <t>Limpieza del área (corte y desbroce de terreno con equipo de 80 HP)</t>
  </si>
  <si>
    <t>CONSTRUCCIÓN DEPÓSITO REGULADOR</t>
  </si>
  <si>
    <t>Puerta polimetal (0.80 x 2.10) m</t>
  </si>
  <si>
    <t xml:space="preserve">Escalera exterior  H.N. H=3.20 m </t>
  </si>
  <si>
    <t>Escalera interior  Inox.  H=3.50 m</t>
  </si>
  <si>
    <t xml:space="preserve">Escalera exterior  H.N. H=1.00 m </t>
  </si>
  <si>
    <t xml:space="preserve">Escalera interior  Inox.  H=1.80 m </t>
  </si>
  <si>
    <t xml:space="preserve">Ventilación de techo en tuberia acero Ø3" SCH-40 </t>
  </si>
  <si>
    <t>Tapa metálica  en aluminio galvanizado  ( 0.80x0.80) m tipo cisterna</t>
  </si>
  <si>
    <t>Tapa metálica  en aluminio galvanizado  ( 0.80x0.80) m tipo cisterna. Techo del Depósito</t>
  </si>
  <si>
    <t>Tapa metálica  en aluminio galvanizado  ( 0.80x0.80) m tipo cisterna. Techo del  Depósito</t>
  </si>
  <si>
    <t>Tapa metálica  en aluminio galvanizado  ( 0.80x0.80) m, tipo cisterna. Techo del Depósito</t>
  </si>
  <si>
    <t>Puerta polimetal (2.10x1.00 )m  (Inc. herraje instalación y llavín tipo )</t>
  </si>
  <si>
    <t>Puerta polimetal (2.10x1.00) M (Inc. herraje instalación y llavín tipo )</t>
  </si>
  <si>
    <t>Puerta corrediza L=2 m</t>
  </si>
  <si>
    <t>Puerta polimetal (incluye instalación y llavin)(1.0x2.10)m</t>
  </si>
  <si>
    <t>Puerta polimetal (2.10x1.00 M) (Inc. herraje instalación y llavín tipo )</t>
  </si>
  <si>
    <t>Puerta polimetal (2.10x1.00 M )(Inc. herraje instalación y llavín tipo )</t>
  </si>
  <si>
    <t>Puerta polimetal (2.10x1.00 )M (Inc. herraje instalación y llavín tipo )</t>
  </si>
  <si>
    <t>Desagüe de techo Ø3" PVC (considerar 1/2  tubo Ø 3ʹʹx19ʹ, PVC SDR-26  y 4 codos 3"x90º PVC)</t>
  </si>
  <si>
    <t>Acera perimetral 0.80 M ( espesor=0.10m, H.S. FʹC=180kg/cm², frotada)</t>
  </si>
  <si>
    <t>Acera perimetral 1.0 M ( espesor=0.10m, H.S. FʹC=180kg/cm², frotada)</t>
  </si>
  <si>
    <t>Columna ventilación de 3" PVC ( SDR-41 ) L=3.0M</t>
  </si>
  <si>
    <t>Columna ventilación de 3" PVC ( SDR-41 )  L=3.0m</t>
  </si>
  <si>
    <t>Embellecimiento con grava de  3/4"</t>
  </si>
  <si>
    <t>Embellecimiento con grava de 3/4"</t>
  </si>
  <si>
    <t>Panel de breakers 12/24 circuitos</t>
  </si>
  <si>
    <t>REPARACIÓN SERVICIOS EXISTENTES.</t>
  </si>
  <si>
    <t xml:space="preserve">De Ø½" PVC  (SCH-40)  </t>
  </si>
  <si>
    <t xml:space="preserve">De Ø1" PVC  (SCH-40) </t>
  </si>
  <si>
    <t xml:space="preserve">De Ø2" PVC  (SCH-40) </t>
  </si>
  <si>
    <t>De Ø3" PVC SDR-26 c/ J.G.</t>
  </si>
  <si>
    <t>Coupling Ø½" PVC</t>
  </si>
  <si>
    <t>Coupling 1" PVC</t>
  </si>
  <si>
    <t>Coupling Ø2" PVC</t>
  </si>
  <si>
    <t>Junta mecánica tipo Dresser Ø3" 150 PSI</t>
  </si>
  <si>
    <t xml:space="preserve">MANO DE OBRA </t>
  </si>
  <si>
    <t xml:space="preserve">Maestro plomero </t>
  </si>
  <si>
    <t>Día</t>
  </si>
  <si>
    <t>Ayudante</t>
  </si>
  <si>
    <t>Peón (2H)</t>
  </si>
  <si>
    <t xml:space="preserve">Herramientas menores </t>
  </si>
  <si>
    <t>USO BOMBAS DE ACHIQUE</t>
  </si>
  <si>
    <t>Bomba de Achique Ø3" (5,5 HP)</t>
  </si>
  <si>
    <t>Hr</t>
  </si>
  <si>
    <t>SUMINISTRO TUBERÍAS Y PIEZAS</t>
  </si>
  <si>
    <t>10.1.8</t>
  </si>
  <si>
    <t>10.2.4</t>
  </si>
  <si>
    <t>LÍNEA DE IMPULSIÓN Ø12¨ PVC (SDR-21) DESDE LA ESTACIÓN DE BOMBEO DE 585 M3 A CONSTRUIR HASTA EL DEPÓSITO REGULADOR SUPERFICIAL, CAPACIDAD. 1,000 M³ A CONSTRUIR</t>
  </si>
  <si>
    <t>Ø12" PVC (SDR-21) C/J.G. + 2% pérdida por campana</t>
  </si>
  <si>
    <t>Ø12" PVC (SDR-21) C/J.G.</t>
  </si>
  <si>
    <t>Anclajes H.A. p/piezas</t>
  </si>
  <si>
    <t>Codo de 12" x 30º Acero SCH-30</t>
  </si>
  <si>
    <t>Codo de 12" x 40º Acero SCH-30</t>
  </si>
  <si>
    <t>Codo de 12" x 45º Acero SCH-30</t>
  </si>
  <si>
    <t>Codo de 12" x 60º Acero SCH-30</t>
  </si>
  <si>
    <t>Junta mecánica tipo Dresser Ø12"</t>
  </si>
  <si>
    <t>Válvula de Aire Simple de Ø2" H.F. 150 PSI, a colocar en tubería de Ø4" completa (Incluye niple platillado, tornillos, tuercas y junta de goma)</t>
  </si>
  <si>
    <t xml:space="preserve">Registro para Válvula  de Aire </t>
  </si>
  <si>
    <t xml:space="preserve">Anclaje Tipo 2  de H.A. F'c = 210 kg/cm² p/piezas </t>
  </si>
  <si>
    <t>Anclaje Tipo 4  de H.S. F'c = 210 kg/cm² p/piezas</t>
  </si>
  <si>
    <t xml:space="preserve">Caja telescópica para Válvula de Desagüe </t>
  </si>
  <si>
    <t>Suministro de Junta mecánica tipo Dresser de 12" 150 PSI</t>
  </si>
  <si>
    <t>Suministro de Tubería de Ø12" Acero SCH-30 c/protección anticorrosiva (Incluye brazos)</t>
  </si>
  <si>
    <t>Suministro de Codo de 12" x 45º Acero SCH-30 c/protección anticorrosiva</t>
  </si>
  <si>
    <t>CRUCE DE ALCANTARILLA C EN TUBERÍA DE Ø12" ACERO SCH-30 L=5.00 M (1 UD) +2.0M DE BRAZO</t>
  </si>
  <si>
    <t>CRUCE DE ALCANTARILLA A Y B EN TUBERÍA DE Ø12" ACERO SCH-30 L=5.00 M (2 UD)+2.0M DE BRAZOS</t>
  </si>
  <si>
    <t>EL LLANO</t>
  </si>
  <si>
    <t xml:space="preserve">LINEA MATRIZ </t>
  </si>
  <si>
    <t>Ø12" PVC (SDR-26) C/J.G.</t>
  </si>
  <si>
    <t>Ø12" PVC (SDR-26) C/J.G. + 4% pérdida por campana</t>
  </si>
  <si>
    <t>RED DE DISTRIBUCIÓN</t>
  </si>
  <si>
    <t>Ø6" PVC (SDR-26) C/J.G. + 3% pérdida por campana</t>
  </si>
  <si>
    <t>Ø4" PVC (SDR-26) C/J.G. + 2% pérdida por campana</t>
  </si>
  <si>
    <t xml:space="preserve">Ø6" PVC (SDR-26) C/J.G. </t>
  </si>
  <si>
    <t xml:space="preserve">Ø4" PVC (SDR-26) C/J.G. </t>
  </si>
  <si>
    <t xml:space="preserve">Ø3" PVC (SDR-26) C/J.G. </t>
  </si>
  <si>
    <t>Ø3" PVC (SDR-26) C/J.G. + 2% pérdida por campana</t>
  </si>
  <si>
    <t>LÍNEA DE CONDUCCIÓN Ø8" PVC SDR-26, CON J.G., HACIA LAS COMUNIDADES: EL PONTÓN, LOS MOLINOS, LA ESTACA, LUÍS SIMÓ, OLIVERO, LA CUNA</t>
  </si>
  <si>
    <t>M³km</t>
  </si>
  <si>
    <t>Mes</t>
  </si>
  <si>
    <t>DEPÓSITO REGULADOR  SUPERFICIAL H.A. 200 M³</t>
  </si>
  <si>
    <t>SUB TOTAL I</t>
  </si>
  <si>
    <t>SUB TOTAL III</t>
  </si>
  <si>
    <t>SUB TOTAL II</t>
  </si>
  <si>
    <t>N-1</t>
  </si>
  <si>
    <t>Zabaleta de techo</t>
  </si>
  <si>
    <t>N-2</t>
  </si>
  <si>
    <t xml:space="preserve">Logo y letrero INAPA </t>
  </si>
  <si>
    <t>ESTACIÓN DE BOMBEO  CON CISTERNA DE 400 M³  (A CONSTRUIR)</t>
  </si>
  <si>
    <t>O-3</t>
  </si>
  <si>
    <t>SUB-TOTAL O-6</t>
  </si>
  <si>
    <t xml:space="preserve">ESTACIÓN DE BOMBEO  CON CISTERNA DE 400 M³ </t>
  </si>
  <si>
    <t>DEPÓSITO REGULADOR SUPERFICIAL DE H.A. DE 500 M³</t>
  </si>
  <si>
    <t>SUB-TOTAL FASE Q</t>
  </si>
  <si>
    <t>SUB-TOTAL R-2</t>
  </si>
  <si>
    <t>Embellecimiento con gravilla</t>
  </si>
  <si>
    <t>DEPÓSITO REGULADOR SUPERFICIAL EN H.A. CAP. 1,200 M³</t>
  </si>
  <si>
    <t xml:space="preserve">Zapata de Muro - 2.83 qq/m²( incluye  Zapata de Columna C2 )  </t>
  </si>
  <si>
    <t>Losa Fondo 0.25 - 1.46 qq/m³</t>
  </si>
  <si>
    <t>Zapata de  Columna C1 -  0.63 qq/m³</t>
  </si>
  <si>
    <t>Columna central C1 (0.55 x 0.55 ) -5.17 qq/m³</t>
  </si>
  <si>
    <t>Columnas C2 (0.45 x 0.45) - 5.85 qq/m³</t>
  </si>
  <si>
    <t>Muros  0.35 -  2.71 qq/m³</t>
  </si>
  <si>
    <t>Vigas (0.30 x 0.50) - 3.91 qq/m³</t>
  </si>
  <si>
    <t>Losa de Techo 0.15  - 1.63 qq/m³</t>
  </si>
  <si>
    <t>Hormigón de nivelación f᾽c = 140 kg/cm², espesor = 0.05m</t>
  </si>
  <si>
    <t>Zabaleta de  H.A. 0.30 - 6.72 qq/m³</t>
  </si>
  <si>
    <t>Impermeabilizante en  H.A.</t>
  </si>
  <si>
    <t>Impermeabilizante p/ Pañete y Fino</t>
  </si>
  <si>
    <t>Retardante Aditivo</t>
  </si>
  <si>
    <t>Fino losa de fondo pulido</t>
  </si>
  <si>
    <t xml:space="preserve">Acera Perimetral 0.80 M </t>
  </si>
  <si>
    <t>Zabaleta simple en columna central C1</t>
  </si>
  <si>
    <t xml:space="preserve">Tubería de 12" Acero Aerea SCH-40 </t>
  </si>
  <si>
    <t xml:space="preserve">Tubería de 12" Acero Soterrada SCH-40 </t>
  </si>
  <si>
    <t xml:space="preserve">Tuberia PVC  12" SDR - 26 P/Desagúe </t>
  </si>
  <si>
    <t xml:space="preserve">Codo de 12" x  90º acero </t>
  </si>
  <si>
    <t xml:space="preserve">Codo de 12" x 45º acero </t>
  </si>
  <si>
    <t xml:space="preserve">Tee de 12" x 12"  acero </t>
  </si>
  <si>
    <t xml:space="preserve">Junta mecánica tipo Dresser de 12" 150 PSI </t>
  </si>
  <si>
    <t xml:space="preserve">MOVIMIENTO DE TIERRA P/TUBERIA ( 74.78 M ) </t>
  </si>
  <si>
    <t xml:space="preserve">Excavación material no clasificado a mano </t>
  </si>
  <si>
    <t>INSTALACIONES DE:</t>
  </si>
  <si>
    <t xml:space="preserve">Escalera interior acero inoxidable H = 6.50 m </t>
  </si>
  <si>
    <t xml:space="preserve">Escalera exterior H.N. H=6.70 m c/protección anticaída </t>
  </si>
  <si>
    <t xml:space="preserve">Ventilación ( registro de techo ) </t>
  </si>
  <si>
    <t xml:space="preserve">Tapa metálica en registro de techo depósito ( D=0.80 m ) </t>
  </si>
  <si>
    <t xml:space="preserve">Barandas de protección en techo H.N. </t>
  </si>
  <si>
    <t>Anclaje de H. S. F'c=180 kg/cm² p/piezas</t>
  </si>
  <si>
    <t>SUMINSTRO Y COLOCACIÓN EN: ENTRADA, SALIDA, DESAGÜE</t>
  </si>
  <si>
    <t xml:space="preserve">Válvula de Compuerta de Ø12" H.F. platillada completa (Incluye niples platillados con sus tornillos, tuercas, juntas de goma y juntas dresser) </t>
  </si>
  <si>
    <t>Registro para Válvula (1.40m x 1.40m x 2.52m)  (Incluye tapa de metálica de 0.80m x 0.80m)</t>
  </si>
  <si>
    <t xml:space="preserve">Registro para Válvula (2.0m x 2.0m )  (Incluye tapa de metálica de 0.80m x 0.80m) </t>
  </si>
  <si>
    <r>
      <t xml:space="preserve">VERJA EN BLOQUES DE 6" </t>
    </r>
    <r>
      <rPr>
        <b/>
        <sz val="10"/>
        <color rgb="FF000000"/>
        <rFont val="Arial"/>
        <family val="2"/>
      </rPr>
      <t>VIOLINADOS, L= 116.40 M</t>
    </r>
  </si>
  <si>
    <t>L-2</t>
  </si>
  <si>
    <t>SUB-TOTAL N-1</t>
  </si>
  <si>
    <t>SUB-TOTAL N-2</t>
  </si>
  <si>
    <t>N-3</t>
  </si>
  <si>
    <t>SUB-TOTAL N-3</t>
  </si>
  <si>
    <t>N-4</t>
  </si>
  <si>
    <t>SUB-TOTAL N-4</t>
  </si>
  <si>
    <t>N-5</t>
  </si>
  <si>
    <t>SUB-TOTAL N-5</t>
  </si>
  <si>
    <t>N-6</t>
  </si>
  <si>
    <t>SUB-TOTAL N-6</t>
  </si>
  <si>
    <t>N-7</t>
  </si>
  <si>
    <t>SUB-TOTAL N-7</t>
  </si>
  <si>
    <t>Ñ-3</t>
  </si>
  <si>
    <t>Ñ-4</t>
  </si>
  <si>
    <t>SUB-TOTAL FASE P</t>
  </si>
  <si>
    <t>ACONDICIONAMIENTO CAMINO DE ACCESO A DEPÓSITO REGULADOR</t>
  </si>
  <si>
    <t xml:space="preserve">Replanteo y control topográfico </t>
  </si>
  <si>
    <t>CONSTRUCCIÓN DEPÓSITO H.A.  CAP. 1,200M³</t>
  </si>
  <si>
    <t>SUB- TOTAL FASE R</t>
  </si>
  <si>
    <t>S-1</t>
  </si>
  <si>
    <t>SUB-TOTAL S-1</t>
  </si>
  <si>
    <t>S-2</t>
  </si>
  <si>
    <t>SUB-TOTAL S-2</t>
  </si>
  <si>
    <t>S-3</t>
  </si>
  <si>
    <t>SUB-TOTAL S-3</t>
  </si>
  <si>
    <t>SUB TOTAL FASE S</t>
  </si>
  <si>
    <t>SUB-TOTAL FASE T</t>
  </si>
  <si>
    <t>Mano de Obra</t>
  </si>
  <si>
    <t>De  Ø10" ACERO SCH-40 c/protección anticorrosiva</t>
  </si>
  <si>
    <t>De Ø10" PVC SDR-21  c/J.G.+ 4% de perdida</t>
  </si>
  <si>
    <t>De Ø10" PVC SDR-21  c/J.G.</t>
  </si>
  <si>
    <t>REPARACIÓN DEPÓSITO EXISTENTE DE 400M³</t>
  </si>
  <si>
    <t>Limpieza general del área a=600M²</t>
  </si>
  <si>
    <t>Pintura acrilica en general</t>
  </si>
  <si>
    <t>Válvula de Compuerta Ø8" 150 PSI (suministro y colocación)</t>
  </si>
  <si>
    <t>CÁRCAMO DE  H.A. 200 M³</t>
  </si>
  <si>
    <t>Desagüe de techo Ø3" PVC (1/2  tubo Ø 3ʹʹx19ʹ, PVC SDR-26  y 4 codos 3"x90º PVC)</t>
  </si>
  <si>
    <t>Viga de amarre SNP ( 0.20 x 0.20 )mts - 2.45 qq/m3</t>
  </si>
  <si>
    <t>Tubería de Ø4" PVC SDR-26 C/J.G.+ 2% de perdida</t>
  </si>
  <si>
    <t>Tubería de Ø4" PVC SDR-26 C/J.G.</t>
  </si>
  <si>
    <t>Tubería de Ø3" PVC SDR-26 C/J.G.</t>
  </si>
  <si>
    <t>Tubería de Ø3" PVC SDR-26 C/J.G.+ C2% de perdida</t>
  </si>
  <si>
    <t>De Ø6" PVC SDR-26  C/J.G.+ 3% de perdida</t>
  </si>
  <si>
    <t>De Ø4" PVC SDR-26 C/J.G.+ 2% de perdida</t>
  </si>
  <si>
    <t>De  Ø3" PVC SDR-26 C/J.G.+ 2% de perdida</t>
  </si>
  <si>
    <t>De Ø6" PVC SDR-26  C/J.G.</t>
  </si>
  <si>
    <t>De Ø4" PVC SDR-26 C/J.G.</t>
  </si>
  <si>
    <t>De  Ø3" PVC SDR-26 C/J.G.</t>
  </si>
  <si>
    <t>DEPÓSITO REGULADOR SUPERFICIAL H.A. DE 65 M³</t>
  </si>
  <si>
    <t>HORMIGÓN ARMADO DE (210 kg/cm²):</t>
  </si>
  <si>
    <t>Viga de amarre SNP ( 0.20 x 0.20 ) mts - 2.45 qq/m³</t>
  </si>
  <si>
    <t>CRUCE DE ALCANTARILLA C EN TUBERÍA DE Ø3" ACERO SCH-80  L=6.00 M (1 UD) BRAZOS 2M</t>
  </si>
  <si>
    <t>CRUCE DE ALCANTARILLA EN TUBERÍA DE Ø4" ACERO SCH-40 L=6.00 M (3 UD) BRAZOS =2M</t>
  </si>
  <si>
    <t xml:space="preserve">Hidrante de Ø4" en tubería de 4" </t>
  </si>
  <si>
    <t xml:space="preserve">HORMIGÓN ARMADO DE (210 kg/cm²): </t>
  </si>
  <si>
    <t>Tramitación de Planos Eléctricos</t>
  </si>
  <si>
    <t xml:space="preserve">Completivo transporte de Postes </t>
  </si>
  <si>
    <t>Electrificación primaria (linea trifasica 50 MT.), (Inc. Banco de Transformadores Tipo Poste de 75 KVA, Postes de H.A.V con su Instalacion y Aterrizaje, Hoyos para Postes, Estructuras de MT, Conductores Electricos AAA/C No.1/0, Cut-Out y Pararrayos, Mano de Obra).</t>
  </si>
  <si>
    <t xml:space="preserve">Instalación de electrobombas </t>
  </si>
  <si>
    <t>Electrificación secundaria (40 MTS), (inc. Main breaker, Alimentadores Electricos THW, Tuberias EMT, IMC y PVC con sus soportes, Sistema de Aterrizaje, Lampara LED tipo cobra, Mano de Obra). (2 Equipos de bombeo)</t>
  </si>
  <si>
    <t>Suministro e instalación de arrancadores tipo suave para 50 HP</t>
  </si>
  <si>
    <t>Construccion de descarga de Ø4" a 200 PSI, grado de proteccion IP-55, (Inc. Valvulas de compuertas, Valvulas Chek, Niples Platillados, Codos, Juntas Dresser, Manometria, Tee, Zeta, Base, Soporte, Pintura y Mano de Obra).</t>
  </si>
  <si>
    <t>Retiro de línea de media tensión monófasica (60m )</t>
  </si>
  <si>
    <t>ELECTRIFICACION Y EQUIPAMIENTO</t>
  </si>
  <si>
    <t>Retiro de linea de media tension monofasica (1,000m)</t>
  </si>
  <si>
    <t>Electrificación primaria (linea trifasica 950 MT.), (Inc. Banco de Transformadores Tipo Poste de 75 KVA, Postes de H.A.V con su Instalacion y Aterrizaje, Hoyos para Postes, Estructuras de MT, Conductores Electricos AAA/C No.2/0, Cut-Out y Pararrayos, Mano de Obra).</t>
  </si>
  <si>
    <t>Electrificación secundaria (60 MTS), (inc. Main breaker, Alimentadores Electricos THW, Tuberias EMT, IMC y PVC con sus soportes, Sistema de Aterrizaje, Lampara LED tipo cobra, Mano de Obra). (3 Equipos de bombeo)</t>
  </si>
  <si>
    <t>Suministro de electrobombas turbinas de eje vertical con capacidad de 715 pies de TDH y 230 GPM con profundidad de colunna mas bomba de 13.3 PIES y motor eléctrico de 75 HP, 3Ø, 60 HZ, 460 V, 3,500 RPM.</t>
  </si>
  <si>
    <t>Suministro e instalación de arrancadores tipo suave para 75 HP</t>
  </si>
  <si>
    <t>Construccion de descarga de Ø4" a 200 PSI, (Inc. Valvulas de compuertas, Valvulas Chek, Niples Platillados, Codos, Juntas Dresser, Manometria, Tee, Zeta, Base, Soporte, Pintura y Mano de Obra).</t>
  </si>
  <si>
    <t xml:space="preserve">HORMIGÓN ARMADO (210 KG/CM²): </t>
  </si>
  <si>
    <t>De 8" SNP, 3/8"@0.60</t>
  </si>
  <si>
    <t>ANDAMIAJE( alquiler de andamios para uso en general)</t>
  </si>
  <si>
    <t xml:space="preserve"> ELECTRIFICACIÓN Y EQUIPAMIENTO</t>
  </si>
  <si>
    <t>Electrificación primaria (linea trifasica 950 MT.), (Inc. Banco de Transformadores Tipo Poste de 37.5 KVA, Postes de H.A.V con su Instalacion y Aterrizaje, Hoyos para Postes, Estructuras de MT, Conductores Electricos AAA/C No.1/0, Cut-Out y Pararrayos, Mano de Obra).</t>
  </si>
  <si>
    <t>Suministro de electrobombas turbinas de eje vertical con capacidad de 355 pies de TDH y 225 GPM con profundidad de colunna mas bomba de 6.8 PIES y motor eléctrico de 40 HP, 3Ø, 60 HZ, 460 V, 3,500 RPM.</t>
  </si>
  <si>
    <t>Suministro e instalación de arrancadores tipo suave para 40 HP</t>
  </si>
  <si>
    <t>Retiro de linea de media tensión monofásica, (1,000 m)</t>
  </si>
  <si>
    <t>ANDAMIOS (alquiler de andamios para uso en general)</t>
  </si>
  <si>
    <t xml:space="preserve">Anclaje de H. S. F'c = 180 kg/cm² p/piezas </t>
  </si>
  <si>
    <t xml:space="preserve">Puerta corrediza long=4.0 m (Incluye angular del riel, rodamientos y demas accesorios de instalación) </t>
  </si>
  <si>
    <t xml:space="preserve">Registro para válvula ( 1.75 m x 1.75 m x 1.40 m ) (Incluye tapa de metálica de 0.80m x 0.80m) </t>
  </si>
  <si>
    <t xml:space="preserve">Anclaje de H. S. F'c=180 kg/cm² p/piezas </t>
  </si>
  <si>
    <t xml:space="preserve">Bordillo de Hormigón en registro de techo </t>
  </si>
  <si>
    <t xml:space="preserve">Registro para válvulas ( 1.30m x 1.30 m x 1.40 m ) (Incluye tapa de aluminio tipo cisterna de 1.00 m x 1.00 m) </t>
  </si>
  <si>
    <t xml:space="preserve">Anclaje de H. A. F'c = 210 kg/cm² p/piezas </t>
  </si>
  <si>
    <t>Puerta corrediza long=4.0 m (incluye angular del riel, rodamientos y demas accesorios de instalación)</t>
  </si>
  <si>
    <t xml:space="preserve">Ventilación de techo en tuberia acero Ø6" SCH-40 </t>
  </si>
  <si>
    <t>Puerta corrediza L = 4.0 m (incluye angular del riel, rodamientos y demás accesorios de instalación)</t>
  </si>
  <si>
    <t xml:space="preserve">Caja telescópica para Válvula de Compuerta </t>
  </si>
  <si>
    <t>LÍNEA DE IMPULSIÓN Ø10" ACERO SCH-40, L=200 M. Y Ø10" PVC (SDR-21), CON J.G, L=4,232,60 M., A COLOCAR PARA SUSTITUIR LÍNEA Ø8" ACERO Y PVC EXISTENTE</t>
  </si>
  <si>
    <t>DEPÓSITO REGULADOR SUPERFICIAL DE HORMIGÓN ARMADO, CAPACIDAD 300 M3</t>
  </si>
  <si>
    <r>
      <t>Zapata de muro 0.55 qq/m</t>
    </r>
    <r>
      <rPr>
        <vertAlign val="superscript"/>
        <sz val="10"/>
        <color theme="1"/>
        <rFont val="Arial"/>
        <family val="2"/>
      </rPr>
      <t>3</t>
    </r>
  </si>
  <si>
    <r>
      <t>Zapata de columna  0.99qq/m</t>
    </r>
    <r>
      <rPr>
        <vertAlign val="superscript"/>
        <sz val="10"/>
        <color theme="1"/>
        <rFont val="Arial"/>
        <family val="2"/>
      </rPr>
      <t>3</t>
    </r>
  </si>
  <si>
    <r>
      <t>Losa de fondo 1.22 qq/m</t>
    </r>
    <r>
      <rPr>
        <vertAlign val="superscript"/>
        <sz val="10"/>
        <color theme="1"/>
        <rFont val="Arial"/>
        <family val="2"/>
      </rPr>
      <t>3</t>
    </r>
  </si>
  <si>
    <r>
      <t>Losa de techo 0.12 m -2.27 qq/m</t>
    </r>
    <r>
      <rPr>
        <vertAlign val="superscript"/>
        <sz val="10"/>
        <color theme="1"/>
        <rFont val="Arial"/>
        <family val="2"/>
      </rPr>
      <t>3</t>
    </r>
  </si>
  <si>
    <r>
      <t>Muro 0.15 m -3.16 qq/m</t>
    </r>
    <r>
      <rPr>
        <vertAlign val="superscript"/>
        <sz val="10"/>
        <color theme="1"/>
        <rFont val="Arial"/>
        <family val="2"/>
      </rPr>
      <t>3</t>
    </r>
  </si>
  <si>
    <r>
      <t>Columna central C 2 0.25x0.25 m -5.36 qq/m</t>
    </r>
    <r>
      <rPr>
        <vertAlign val="superscript"/>
        <sz val="10"/>
        <color theme="1"/>
        <rFont val="Arial"/>
        <family val="2"/>
      </rPr>
      <t>3</t>
    </r>
  </si>
  <si>
    <r>
      <t>Viga 0.30x0.33 m -9.07 qq/m</t>
    </r>
    <r>
      <rPr>
        <vertAlign val="superscript"/>
        <sz val="10"/>
        <color theme="1"/>
        <rFont val="Arial"/>
        <family val="2"/>
      </rPr>
      <t>3</t>
    </r>
  </si>
  <si>
    <r>
      <t>Columnas 0.30x0.20 m -6.27 qq/m</t>
    </r>
    <r>
      <rPr>
        <vertAlign val="superscript"/>
        <sz val="10"/>
        <color theme="1"/>
        <rFont val="Arial"/>
        <family val="2"/>
      </rPr>
      <t>3</t>
    </r>
  </si>
  <si>
    <r>
      <t>HORMIGÓN INDUSTRIAL F'c=280 KG/CM</t>
    </r>
    <r>
      <rPr>
        <b/>
        <vertAlign val="superscript"/>
        <sz val="10"/>
        <rFont val="Arial"/>
        <family val="2"/>
      </rPr>
      <t>2</t>
    </r>
    <r>
      <rPr>
        <b/>
        <sz val="10"/>
        <rFont val="Arial"/>
        <family val="2"/>
      </rPr>
      <t xml:space="preserve"> EN:</t>
    </r>
  </si>
  <si>
    <t>VERJA EN BLOQUES DE 6" VIOLINADOS ( L=75 M )</t>
  </si>
  <si>
    <t>Registro para válvula ( 1.75 m x 1.75 m x 1.40 m ) (Incluye tapa de metálica de 0.80m x 0.80m)</t>
  </si>
  <si>
    <t xml:space="preserve">Registro para válvula (1.40m x 1.40m x 2.52m)  (Incluye tapa de metálica de 0.80m x 0.80m) </t>
  </si>
  <si>
    <t xml:space="preserve">Escalera interior  Inox.  H=3.50 m </t>
  </si>
  <si>
    <t>Alambre galvanizado tipo trinchera ( inc. Estructura metalica para soporte de alambre trinchera con angulares de 1 1/2"x 3/16" (incluye planchuela de anclaje y mano de obra de soldadura), cada 2m )</t>
  </si>
  <si>
    <t>RED DE DISTRIBUCIÓN GUANITO, LOS ARROYO, PALO SECO, REBOSO Y PARTE ISIDRO MARTINEZ</t>
  </si>
  <si>
    <t>LÍNEA  MATRIZ Ø4" PVC (SDR-26) Y REDES DE DISTRIBUCIÓN</t>
  </si>
  <si>
    <t>ANTENA-LOS COROSITOS</t>
  </si>
  <si>
    <t>RED DE DISTRIBUCIÓN EL PORTÓN, LUIS SIMÓ, OLIVERO, LOS MOLINOS Y LA CUNA</t>
  </si>
  <si>
    <t>Suministro de electrobombas turbinas de eje vertical con capacidad de 500 pies de TDH y 195 GPM con profundidad de colunna mas bomba de 10.5 PIES y motor eléctrico de 40 HP, 3Ø, 60 HZ, 460 V, 3,500 RPM.</t>
  </si>
  <si>
    <t>CASETA GENERADOR</t>
  </si>
  <si>
    <t>SUB-TOTAL L-1</t>
  </si>
  <si>
    <t>SUB-TOTAL R-1</t>
  </si>
  <si>
    <t>SUBTOTAL R-3</t>
  </si>
  <si>
    <t>Relleno de reposición compactado c/compactador mecánico en capas de 0.20m, a mano</t>
  </si>
  <si>
    <t>Colchón de arena en base del Generador</t>
  </si>
  <si>
    <r>
      <t>M</t>
    </r>
    <r>
      <rPr>
        <sz val="10"/>
        <rFont val="Calibri"/>
        <family val="2"/>
      </rPr>
      <t>³</t>
    </r>
    <r>
      <rPr>
        <sz val="10"/>
        <rFont val="Arial"/>
        <family val="2"/>
      </rPr>
      <t>E</t>
    </r>
  </si>
  <si>
    <t>HORMIGON ARMADO F`C=280KG/CM2 INDUSTRIAL EN:</t>
  </si>
  <si>
    <r>
      <t>M</t>
    </r>
    <r>
      <rPr>
        <sz val="10"/>
        <rFont val="Calibri"/>
        <family val="2"/>
      </rPr>
      <t>³</t>
    </r>
  </si>
  <si>
    <t>Base Generador  e=0.50m-  0.65qq/m3</t>
  </si>
  <si>
    <t xml:space="preserve">Muro MH1 e=0.20M-5.68 QQ/M3 </t>
  </si>
  <si>
    <t xml:space="preserve">Columna CA  (0.20x0.20)m-4.07 QQ/M3 </t>
  </si>
  <si>
    <t xml:space="preserve">Viga Dintel Di  (0.78x0.20)m-2.16 QQ/M3 </t>
  </si>
  <si>
    <t xml:space="preserve">Viga Amarre   (0.20x0.35)m-5.84 QQ/M3 </t>
  </si>
  <si>
    <t xml:space="preserve">Viga Amarre BNP  (0.20x0.20)m-2.86 QQ/M3 </t>
  </si>
  <si>
    <t xml:space="preserve">Losa de Techo e=0.15m -1.89 QQ/M3 </t>
  </si>
  <si>
    <t>Losa de Piso con malla electrosoldada D2.3xD2.3xD2.3,  0.20x0.20 (incluye terminación pulida)</t>
  </si>
  <si>
    <t xml:space="preserve">MUROS DE BLOCK </t>
  </si>
  <si>
    <t>Block 8" con 3/8" @ 0.40 m B.N.P.</t>
  </si>
  <si>
    <t>Block 8" con 3/8"@ 0.40 m S.N.P.</t>
  </si>
  <si>
    <t>Calado tipo ventana</t>
  </si>
  <si>
    <t>Adhesivo tipo Lanco o similar (columnas, vigas, losa de techo y vuelos)</t>
  </si>
  <si>
    <t>Desagüe de techo en tubería Ø3" PVC SDR-26 (incluye mano de obra)</t>
  </si>
  <si>
    <t>Pintura general acrilica (incl. base blanca)</t>
  </si>
  <si>
    <t>ACERA PERIMETRAL FROTADA Y VIOLINADA A=0.80M E=0.10M</t>
  </si>
  <si>
    <t xml:space="preserve">PORTAJE: </t>
  </si>
  <si>
    <t>Puerta en Polimetal (Suministro e instalación)</t>
  </si>
  <si>
    <t>Protección en barras metálicas hueco muro posterior (1.50x1.50)m</t>
  </si>
  <si>
    <t xml:space="preserve">ELECTRIFICACIÓN INTERIOR </t>
  </si>
  <si>
    <t>Salidas luces cenitales</t>
  </si>
  <si>
    <t>Salidas tomacorrientes doble 120 V</t>
  </si>
  <si>
    <t xml:space="preserve">Centro de carga de 8/16 espacio, (PO) incluye 12 breakers 20A/1P tipo THQL.  </t>
  </si>
  <si>
    <t>LOGO Y LETRERO DE INAPA</t>
  </si>
  <si>
    <t>Hormigón de Nivelación (H.S., F`C=100 KG/Cm2)</t>
  </si>
  <si>
    <t>10.4.3</t>
  </si>
  <si>
    <t>Suministro e instalacion de deposito de combustible, lleno en sitio de 500 Gls.</t>
  </si>
  <si>
    <t>BASE PARA TANQUE DE COMBUSTIBLE</t>
  </si>
  <si>
    <t>Movimiento de tierra a mano  (incluye excavación de zapatas, reposición de material compactado y bote de material sobrante)</t>
  </si>
  <si>
    <t>HORMIGÓN ARMADO:( INC. VIBRADO )</t>
  </si>
  <si>
    <t>Zapata  0.25 - 1.36 qq/m3, f'c=180 kg/cm²</t>
  </si>
  <si>
    <t>Muro de H.A. 0.20 - 3.93 qq/m3, f'c=210 kg/cm²</t>
  </si>
  <si>
    <t>TERMINACION  SUPERFICIE:</t>
  </si>
  <si>
    <t>Pañete</t>
  </si>
  <si>
    <t>Pintura acrílica para base H..A ( inc. base blanca )</t>
  </si>
  <si>
    <t>Pintura antioxido para depósito de combustible (inc. esmalte azul turqueza)</t>
  </si>
  <si>
    <t>TINA P/ DERRAME DE COMBUSTIBLE:</t>
  </si>
  <si>
    <t>Losa de Fondo e=0.20m - 0.72 qqm3, f'c=180 kg/cm² (inc. Vibrado e impermeabilizante)</t>
  </si>
  <si>
    <t>Muro de block. 6" B.N.P. 3/8" @ 0.40 mt</t>
  </si>
  <si>
    <t>TERMINACION SE SUPERFICIE:</t>
  </si>
  <si>
    <t>Fino de fondo</t>
  </si>
  <si>
    <t>Pintura acrilica</t>
  </si>
  <si>
    <t>Planchuela metalica 1" x ¼" H.N.</t>
  </si>
  <si>
    <t>LB</t>
  </si>
  <si>
    <t>Tornillos de Ø3/8"x3" anclaje  tipo Hilti</t>
  </si>
  <si>
    <t>Suministro e instalacion de generador eléctrico diesel de 200 KV, encapsulado 480 V, 3Ø, 60 HZ. 1,800 RPM. (montado en tráiler), (IncMain Breaker, Transfer Swich, Alimentadores electricos y Mano de Obra).</t>
  </si>
  <si>
    <t>VI</t>
  </si>
  <si>
    <t>10.4.4</t>
  </si>
  <si>
    <t>10.4.5</t>
  </si>
  <si>
    <t>10.9.1</t>
  </si>
  <si>
    <t>10.9.2</t>
  </si>
  <si>
    <t>10.9.3</t>
  </si>
  <si>
    <t>10.9.4</t>
  </si>
  <si>
    <t>10.10.1</t>
  </si>
  <si>
    <t>10.10.2</t>
  </si>
  <si>
    <t>10.10.3</t>
  </si>
  <si>
    <t>18.1.1</t>
  </si>
  <si>
    <t>18.2.1</t>
  </si>
  <si>
    <t>18.2.2</t>
  </si>
  <si>
    <t>18.2.3</t>
  </si>
  <si>
    <t>18.2.4</t>
  </si>
  <si>
    <t>18.3.1</t>
  </si>
  <si>
    <t>18.3.2</t>
  </si>
  <si>
    <t>18.3.3</t>
  </si>
  <si>
    <t>18.3.4</t>
  </si>
  <si>
    <t>18.3.5</t>
  </si>
  <si>
    <t>18.3.6</t>
  </si>
  <si>
    <t>18.3.7</t>
  </si>
  <si>
    <t>18.3.8</t>
  </si>
  <si>
    <t>18.3.9</t>
  </si>
  <si>
    <t>18.3.10</t>
  </si>
  <si>
    <t>18.4.1</t>
  </si>
  <si>
    <t>18.4.2</t>
  </si>
  <si>
    <t>18.4.3</t>
  </si>
  <si>
    <t>18.5.1</t>
  </si>
  <si>
    <t>18.5.2</t>
  </si>
  <si>
    <t>18.5.3</t>
  </si>
  <si>
    <t>18.5.4</t>
  </si>
  <si>
    <t>18.5.5</t>
  </si>
  <si>
    <t>18.5.6</t>
  </si>
  <si>
    <t>18.5.7</t>
  </si>
  <si>
    <t>18.5.8</t>
  </si>
  <si>
    <t>18.5.9</t>
  </si>
  <si>
    <t>18.7.1</t>
  </si>
  <si>
    <t>18.7.2</t>
  </si>
  <si>
    <t>18.8.1</t>
  </si>
  <si>
    <t>18.8.2</t>
  </si>
  <si>
    <t>18.8.3</t>
  </si>
  <si>
    <t>18.8.4</t>
  </si>
  <si>
    <t>19.2.1</t>
  </si>
  <si>
    <t>19.3.1</t>
  </si>
  <si>
    <t>19.3.2</t>
  </si>
  <si>
    <t>19.4.1</t>
  </si>
  <si>
    <t>19.4.2</t>
  </si>
  <si>
    <t>19.4.3</t>
  </si>
  <si>
    <t>19.4.4</t>
  </si>
  <si>
    <t>19.4.5</t>
  </si>
  <si>
    <t>19.9.1</t>
  </si>
  <si>
    <t>19.9.2</t>
  </si>
  <si>
    <t>19.9.3</t>
  </si>
  <si>
    <t>19.9.4</t>
  </si>
  <si>
    <t>19.10.1</t>
  </si>
  <si>
    <t>19.10.2</t>
  </si>
  <si>
    <t>19.10.3</t>
  </si>
  <si>
    <t>SUB -TOTAL FASE Ñ-1</t>
  </si>
  <si>
    <t>Suministro e instalacion de generador eléctrico diesel de 90 KV, encapsulado 480 V, 3Ø, 60 HZ. 1,800 RPM. (montado en tráiler), (Inc. Main Breaker, Transfer Swich, Alimentadores electricos y Mano de Obra).</t>
  </si>
  <si>
    <t>SUB -TOTAL FASE Ñ-2</t>
  </si>
  <si>
    <t>SUB -TOTAL FASE Ñ-3</t>
  </si>
  <si>
    <t>SUB -TOTAL Ñ-4</t>
  </si>
  <si>
    <t>Ñ-5</t>
  </si>
  <si>
    <t>SUB -TOTAL Ñ-5</t>
  </si>
  <si>
    <t>Ñ-6</t>
  </si>
  <si>
    <t>SUB-TOTAL FASE Ñ</t>
  </si>
  <si>
    <t>SUB-TOTAL O-1</t>
  </si>
  <si>
    <t>SUB-TOTAL O-2</t>
  </si>
  <si>
    <t>SUB-TOTAL O-3</t>
  </si>
  <si>
    <t>SUB-TOTAL FASE  O</t>
  </si>
  <si>
    <t>Q-1</t>
  </si>
  <si>
    <t>SUB TOTAL FASE  Q-1</t>
  </si>
  <si>
    <t>Q-2</t>
  </si>
  <si>
    <t>SUB-TOTAL Q-2</t>
  </si>
  <si>
    <t>SUB-TOTAL Q-3</t>
  </si>
  <si>
    <t>Q-4</t>
  </si>
  <si>
    <t>SUB-TOTAL Q-4</t>
  </si>
  <si>
    <t>Q-5</t>
  </si>
  <si>
    <t>SUB TOTAL Q-5</t>
  </si>
  <si>
    <t>Q-6</t>
  </si>
  <si>
    <t>SUB-TOTAL Q-6</t>
  </si>
  <si>
    <t>SNIP:</t>
  </si>
  <si>
    <t>ZONA:</t>
  </si>
  <si>
    <t>LISTA DE PARTIDAS</t>
  </si>
  <si>
    <r>
      <rPr>
        <b/>
        <sz val="10"/>
        <rFont val="Arial"/>
        <family val="2"/>
      </rPr>
      <t xml:space="preserve">CAMPAMENTOS </t>
    </r>
    <r>
      <rPr>
        <sz val="10"/>
        <rFont val="Arial"/>
        <family val="2"/>
      </rPr>
      <t>(Incluye alquiler del solar o casa y caseta de materiales)</t>
    </r>
  </si>
  <si>
    <t>AMPLIACIÓN ACUEDUCTO MÚLTIPLE COMENDADOR-EL LLANO-GUANITO, PARTE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</si>
</sst>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4" formatCode="_(&quot;$&quot;* #,##0.00_);_(&quot;$&quot;* \(#,##0.00\);_(&quot;$&quot;* &quot;-&quot;??_);_(@_)"/>
    <numFmt numFmtId="43" formatCode="_(* #,##0.00_);_(* \(#,##0.00\);_(* &quot;-&quot;??_);_(@_)"/>
    <numFmt numFmtId="164" formatCode="#,##0.00\ &quot;€&quot;;[Red]\-#,##0.00\ &quot;€&quot;"/>
    <numFmt numFmtId="165" formatCode="_-* #,##0.00_-;\-* #,##0.00_-;_-* &quot;-&quot;??_-;_-@_-"/>
    <numFmt numFmtId="166" formatCode="_-* #,##0.00\ _€_-;\-* #,##0.00\ _€_-;_-* &quot;-&quot;??\ _€_-;_-@_-"/>
    <numFmt numFmtId="167" formatCode="#,##0.00;[Red]#,##0.00"/>
    <numFmt numFmtId="168" formatCode="0.0"/>
    <numFmt numFmtId="169" formatCode="#,##0.0"/>
    <numFmt numFmtId="170" formatCode="General_)"/>
    <numFmt numFmtId="171" formatCode="#,##0.0;\-#,##0.0"/>
    <numFmt numFmtId="172" formatCode="#,##0.00_ ;\-#,##0.00\ "/>
    <numFmt numFmtId="173" formatCode="_-* #,##0\ _€_-;\-* #,##0\ _€_-;_-* &quot;-&quot;\ _€_-;_-@_-"/>
    <numFmt numFmtId="174" formatCode="0.000"/>
    <numFmt numFmtId="175" formatCode="_-* #,##0.0000_-;\-* #,##0.0000_-;_-* &quot;-&quot;??_-;_-@_-"/>
    <numFmt numFmtId="176" formatCode="#."/>
    <numFmt numFmtId="177" formatCode="#.0"/>
    <numFmt numFmtId="178" formatCode="_-* #,##0.00\ &quot;€&quot;_-;\-* #,##0.00\ &quot;€&quot;_-;_-* &quot;-&quot;??\ &quot;€&quot;_-;_-@_-"/>
    <numFmt numFmtId="179" formatCode="&quot;$&quot;#,##0.00;[Red]\-&quot;$&quot;#,##0.00"/>
    <numFmt numFmtId="180" formatCode="#,##0.000"/>
    <numFmt numFmtId="181" formatCode="#,##0;\-#,##0"/>
    <numFmt numFmtId="182" formatCode="&quot;$&quot;#,##0.00;\-&quot;$&quot;#,##0.00"/>
    <numFmt numFmtId="183" formatCode="_-* #,##0\ &quot;€&quot;_-;\-* #,##0\ &quot;€&quot;_-;_-* &quot;-&quot;\ &quot;€&quot;_-;_-@_-"/>
    <numFmt numFmtId="184" formatCode="[$RD$-1C0A]#,##0.00"/>
    <numFmt numFmtId="185" formatCode="#,##0.0\ _€;\-#,##0.0\ _€"/>
    <numFmt numFmtId="186" formatCode="#,##0.00\ _€;\-#,##0.00\ _€"/>
    <numFmt numFmtId="187" formatCode="#,##0.0_);\(#,##0.0\)"/>
    <numFmt numFmtId="188" formatCode="_(* #,##0_);_(* \(#,##0\);_(* &quot;-&quot;??_);_(@_)"/>
    <numFmt numFmtId="189" formatCode="0.00_)"/>
    <numFmt numFmtId="190" formatCode="0.0%"/>
    <numFmt numFmtId="191" formatCode="_(* #,##0.0_);_(* \(#,##0.0\);_(* &quot;-&quot;??_);_(@_)"/>
  </numFmts>
  <fonts count="33"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sz val="10"/>
      <color theme="1"/>
      <name val="Arial"/>
      <family val="2"/>
    </font>
    <font>
      <b/>
      <sz val="10"/>
      <color theme="1"/>
      <name val="Arial"/>
      <family val="2"/>
    </font>
    <font>
      <b/>
      <vertAlign val="superscript"/>
      <sz val="10"/>
      <name val="Arial"/>
      <family val="2"/>
    </font>
    <font>
      <vertAlign val="superscript"/>
      <sz val="10"/>
      <name val="Arial"/>
      <family val="2"/>
    </font>
    <font>
      <sz val="12"/>
      <name val="Courier"/>
      <family val="3"/>
    </font>
    <font>
      <b/>
      <sz val="10"/>
      <color indexed="8"/>
      <name val="Arial"/>
      <family val="2"/>
    </font>
    <font>
      <sz val="10"/>
      <color indexed="8"/>
      <name val="Arial"/>
      <family val="2"/>
    </font>
    <font>
      <sz val="11"/>
      <color indexed="8"/>
      <name val="Calibri"/>
      <family val="2"/>
    </font>
    <font>
      <b/>
      <sz val="10"/>
      <color rgb="FFFF0000"/>
      <name val="Arial"/>
      <family val="2"/>
    </font>
    <font>
      <sz val="12"/>
      <name val="Arial"/>
      <family val="2"/>
    </font>
    <font>
      <sz val="10"/>
      <color rgb="FF000000"/>
      <name val="Arial"/>
      <family val="2"/>
    </font>
    <font>
      <sz val="10"/>
      <name val="Arial"/>
      <family val="2"/>
    </font>
    <font>
      <sz val="10"/>
      <name val="Tms Rmn"/>
    </font>
    <font>
      <sz val="8"/>
      <name val="Arial"/>
      <family val="2"/>
    </font>
    <font>
      <sz val="10"/>
      <name val="Courier"/>
    </font>
    <font>
      <sz val="10"/>
      <color indexed="63"/>
      <name val="Arial"/>
      <family val="2"/>
    </font>
    <font>
      <b/>
      <sz val="10"/>
      <color indexed="63"/>
      <name val="Arial"/>
      <family val="2"/>
    </font>
    <font>
      <sz val="10"/>
      <name val="MS Sans Serif"/>
      <family val="2"/>
    </font>
    <font>
      <sz val="10"/>
      <name val="Courier"/>
      <family val="3"/>
    </font>
    <font>
      <sz val="10"/>
      <name val="Lucida Sans"/>
      <family val="2"/>
    </font>
    <font>
      <b/>
      <i/>
      <sz val="10"/>
      <name val="Arial"/>
      <family val="2"/>
    </font>
    <font>
      <vertAlign val="superscript"/>
      <sz val="10"/>
      <color theme="1"/>
      <name val="Arial"/>
      <family val="2"/>
    </font>
    <font>
      <b/>
      <sz val="10"/>
      <color rgb="FF000000"/>
      <name val="Arial"/>
      <family val="2"/>
    </font>
    <font>
      <b/>
      <sz val="10"/>
      <color indexed="23"/>
      <name val="Arial"/>
      <family val="2"/>
    </font>
    <font>
      <sz val="11"/>
      <color theme="1"/>
      <name val="Arial"/>
      <family val="2"/>
    </font>
    <font>
      <sz val="10"/>
      <name val="Calibri"/>
      <family val="2"/>
    </font>
    <font>
      <sz val="11"/>
      <name val="Arial"/>
      <family val="2"/>
    </font>
    <font>
      <b/>
      <sz val="1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s>
  <borders count="38">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14996795556505021"/>
      </right>
      <top/>
      <bottom/>
      <diagonal/>
    </border>
    <border>
      <left style="thin">
        <color theme="0" tint="-0.14996795556505021"/>
      </left>
      <right style="thin">
        <color theme="0" tint="-0.249977111117893"/>
      </right>
      <top/>
      <bottom/>
      <diagonal/>
    </border>
    <border>
      <left style="thin">
        <color theme="0" tint="-0.14996795556505021"/>
      </left>
      <right style="thin">
        <color theme="0" tint="-0.14996795556505021"/>
      </right>
      <top/>
      <bottom/>
      <diagonal/>
    </border>
    <border>
      <left style="thin">
        <color theme="0" tint="-0.14993743705557422"/>
      </left>
      <right style="thin">
        <color theme="0" tint="-0.14993743705557422"/>
      </right>
      <top/>
      <bottom/>
      <diagonal/>
    </border>
    <border>
      <left/>
      <right style="thin">
        <color theme="0" tint="-0.14999847407452621"/>
      </right>
      <top/>
      <bottom/>
      <diagonal/>
    </border>
    <border>
      <left style="thin">
        <color indexed="64"/>
      </left>
      <right style="thin">
        <color theme="0" tint="-0.24994659260841701"/>
      </right>
      <top/>
      <bottom/>
      <diagonal/>
    </border>
    <border>
      <left style="thin">
        <color theme="0" tint="-0.24994659260841701"/>
      </left>
      <right style="thin">
        <color indexed="64"/>
      </right>
      <top/>
      <bottom/>
      <diagonal/>
    </border>
    <border>
      <left style="thin">
        <color indexed="64"/>
      </left>
      <right style="thin">
        <color theme="0" tint="-4.9989318521683403E-2"/>
      </right>
      <top style="thin">
        <color indexed="64"/>
      </top>
      <bottom/>
      <diagonal/>
    </border>
    <border>
      <left style="thin">
        <color theme="0" tint="-4.9989318521683403E-2"/>
      </left>
      <right style="thin">
        <color theme="0" tint="-4.9989318521683403E-2"/>
      </right>
      <top style="thin">
        <color indexed="64"/>
      </top>
      <bottom/>
      <diagonal/>
    </border>
    <border>
      <left style="thin">
        <color theme="0" tint="-4.9989318521683403E-2"/>
      </left>
      <right style="thin">
        <color indexed="64"/>
      </right>
      <top style="thin">
        <color indexed="64"/>
      </top>
      <bottom/>
      <diagonal/>
    </border>
    <border>
      <left style="thin">
        <color indexed="64"/>
      </left>
      <right style="thin">
        <color theme="0" tint="-0.14996795556505021"/>
      </right>
      <top/>
      <bottom/>
      <diagonal/>
    </border>
    <border>
      <left style="thin">
        <color theme="0" tint="-0.14996795556505021"/>
      </left>
      <right style="thin">
        <color indexed="64"/>
      </right>
      <top/>
      <bottom/>
      <diagonal/>
    </border>
    <border>
      <left style="thin">
        <color theme="0" tint="-0.34998626667073579"/>
      </left>
      <right style="thin">
        <color indexed="64"/>
      </right>
      <top/>
      <bottom/>
      <diagonal/>
    </border>
    <border>
      <left style="thin">
        <color indexed="64"/>
      </left>
      <right style="thin">
        <color theme="0" tint="-0.14993743705557422"/>
      </right>
      <top/>
      <bottom/>
      <diagonal/>
    </border>
    <border>
      <left style="thin">
        <color theme="0" tint="-0.14993743705557422"/>
      </left>
      <right style="thin">
        <color indexed="64"/>
      </right>
      <top/>
      <bottom/>
      <diagonal/>
    </border>
    <border>
      <left style="thin">
        <color indexed="64"/>
      </left>
      <right style="thin">
        <color theme="0" tint="-0.34998626667073579"/>
      </right>
      <top/>
      <bottom/>
      <diagonal/>
    </border>
    <border>
      <left style="thin">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thin">
        <color indexed="64"/>
      </right>
      <top/>
      <bottom style="thin">
        <color indexed="64"/>
      </bottom>
      <diagonal/>
    </border>
    <border>
      <left style="thin">
        <color indexed="64"/>
      </left>
      <right style="thin">
        <color theme="0" tint="-0.14993743705557422"/>
      </right>
      <top/>
      <bottom style="thin">
        <color indexed="64"/>
      </bottom>
      <diagonal/>
    </border>
    <border>
      <left style="thin">
        <color theme="0" tint="-0.14993743705557422"/>
      </left>
      <right style="thin">
        <color theme="0" tint="-0.14993743705557422"/>
      </right>
      <top/>
      <bottom style="thin">
        <color indexed="64"/>
      </bottom>
      <diagonal/>
    </border>
    <border>
      <left style="thin">
        <color theme="0" tint="-0.14993743705557422"/>
      </left>
      <right style="thin">
        <color indexed="64"/>
      </right>
      <top/>
      <bottom style="thin">
        <color indexed="64"/>
      </bottom>
      <diagonal/>
    </border>
    <border>
      <left style="thin">
        <color theme="0" tint="-0.14999847407452621"/>
      </left>
      <right style="thin">
        <color theme="0" tint="-0.14999847407452621"/>
      </right>
      <top/>
      <bottom/>
      <diagonal/>
    </border>
    <border>
      <left style="thin">
        <color indexed="64"/>
      </left>
      <right style="thin">
        <color theme="0" tint="-0.14996795556505021"/>
      </right>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6795556505021"/>
      </left>
      <right style="thin">
        <color indexed="64"/>
      </right>
      <top/>
      <bottom style="thin">
        <color indexed="64"/>
      </bottom>
      <diagonal/>
    </border>
    <border>
      <left style="thin">
        <color theme="1"/>
      </left>
      <right style="thin">
        <color theme="0" tint="-0.14999847407452621"/>
      </right>
      <top/>
      <bottom/>
      <diagonal/>
    </border>
    <border>
      <left style="thin">
        <color theme="0" tint="-0.14999847407452621"/>
      </left>
      <right style="thin">
        <color theme="1"/>
      </right>
      <top/>
      <bottom/>
      <diagonal/>
    </border>
    <border>
      <left style="thin">
        <color theme="0" tint="-0.24994659260841701"/>
      </left>
      <right style="thin">
        <color theme="1"/>
      </right>
      <top/>
      <bottom/>
      <diagonal/>
    </border>
    <border>
      <left style="thin">
        <color theme="0" tint="-0.24994659260841701"/>
      </left>
      <right/>
      <top/>
      <bottom/>
      <diagonal/>
    </border>
  </borders>
  <cellStyleXfs count="131">
    <xf numFmtId="0" fontId="0" fillId="0" borderId="0"/>
    <xf numFmtId="43" fontId="1" fillId="0" borderId="0" applyFont="0" applyFill="0" applyBorder="0" applyAlignment="0" applyProtection="0"/>
    <xf numFmtId="0" fontId="2" fillId="0" borderId="0"/>
    <xf numFmtId="165"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39" fontId="9" fillId="0" borderId="0"/>
    <xf numFmtId="0" fontId="2" fillId="0" borderId="0"/>
    <xf numFmtId="0" fontId="2" fillId="0" borderId="0"/>
    <xf numFmtId="166"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1" fillId="0" borderId="0"/>
    <xf numFmtId="0" fontId="5" fillId="0" borderId="0"/>
    <xf numFmtId="0" fontId="2" fillId="0" borderId="0"/>
    <xf numFmtId="166" fontId="2" fillId="0" borderId="0" applyFont="0" applyFill="0" applyBorder="0" applyAlignment="0" applyProtection="0"/>
    <xf numFmtId="0" fontId="2" fillId="0" borderId="0"/>
    <xf numFmtId="43" fontId="2" fillId="0" borderId="0" applyFont="0" applyFill="0" applyBorder="0" applyAlignment="0" applyProtection="0"/>
    <xf numFmtId="165" fontId="1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43" fontId="12" fillId="0" borderId="0" applyFont="0" applyFill="0" applyBorder="0" applyAlignment="0" applyProtection="0"/>
    <xf numFmtId="9" fontId="2" fillId="0" borderId="0" applyFont="0" applyFill="0" applyBorder="0" applyAlignment="0" applyProtection="0"/>
    <xf numFmtId="0" fontId="2" fillId="0" borderId="0"/>
    <xf numFmtId="166" fontId="2" fillId="0" borderId="0" applyFont="0" applyFill="0" applyBorder="0" applyAlignment="0" applyProtection="0"/>
    <xf numFmtId="0" fontId="16" fillId="0" borderId="0"/>
    <xf numFmtId="0" fontId="2" fillId="0" borderId="0"/>
    <xf numFmtId="0" fontId="1" fillId="0" borderId="0"/>
    <xf numFmtId="0" fontId="2" fillId="0" borderId="0"/>
    <xf numFmtId="165" fontId="2" fillId="0" borderId="0" applyFont="0" applyFill="0" applyBorder="0" applyAlignment="0" applyProtection="0"/>
    <xf numFmtId="166" fontId="2" fillId="0" borderId="0" applyFont="0" applyFill="0" applyBorder="0" applyAlignment="0" applyProtection="0"/>
    <xf numFmtId="173" fontId="2" fillId="0" borderId="0" applyFont="0" applyFill="0" applyBorder="0" applyAlignment="0" applyProtection="0"/>
    <xf numFmtId="0" fontId="1" fillId="0" borderId="0"/>
    <xf numFmtId="43" fontId="2" fillId="0" borderId="0" applyFont="0" applyFill="0" applyBorder="0" applyAlignment="0" applyProtection="0"/>
    <xf numFmtId="174" fontId="2" fillId="0" borderId="0" applyFont="0" applyFill="0" applyBorder="0" applyAlignment="0" applyProtection="0"/>
    <xf numFmtId="166" fontId="2" fillId="0" borderId="0" applyFont="0" applyFill="0" applyBorder="0" applyAlignment="0" applyProtection="0"/>
    <xf numFmtId="39" fontId="17" fillId="0" borderId="0"/>
    <xf numFmtId="43" fontId="2" fillId="0" borderId="0" applyFont="0" applyFill="0" applyBorder="0" applyAlignment="0" applyProtection="0"/>
    <xf numFmtId="176" fontId="2" fillId="0" borderId="0" applyFont="0" applyFill="0" applyBorder="0" applyAlignment="0" applyProtection="0"/>
    <xf numFmtId="166" fontId="2" fillId="0" borderId="0" applyFont="0" applyFill="0" applyBorder="0" applyAlignment="0" applyProtection="0"/>
    <xf numFmtId="0" fontId="2" fillId="0" borderId="0"/>
    <xf numFmtId="175"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8" fillId="0" borderId="0"/>
    <xf numFmtId="170" fontId="19" fillId="0" borderId="0"/>
    <xf numFmtId="9" fontId="1"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17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77" fontId="23" fillId="0" borderId="0"/>
    <xf numFmtId="0" fontId="2" fillId="0" borderId="0"/>
    <xf numFmtId="181" fontId="2" fillId="0" borderId="0" applyFont="0" applyFill="0" applyBorder="0" applyAlignment="0" applyProtection="0"/>
    <xf numFmtId="0" fontId="5" fillId="0" borderId="0"/>
    <xf numFmtId="170" fontId="14" fillId="0" borderId="0"/>
    <xf numFmtId="165" fontId="2" fillId="0" borderId="0" applyFont="0" applyFill="0" applyBorder="0" applyAlignment="0" applyProtection="0"/>
    <xf numFmtId="183" fontId="2" fillId="0" borderId="0" applyFont="0" applyFill="0" applyBorder="0" applyAlignment="0" applyProtection="0"/>
    <xf numFmtId="166" fontId="2" fillId="0" borderId="0" applyFont="0" applyFill="0" applyBorder="0" applyAlignment="0" applyProtection="0"/>
    <xf numFmtId="175" fontId="2" fillId="0" borderId="0" applyFont="0" applyFill="0" applyBorder="0" applyAlignment="0" applyProtection="0"/>
    <xf numFmtId="0" fontId="2" fillId="0" borderId="0"/>
    <xf numFmtId="9" fontId="2" fillId="0" borderId="0" applyFont="0" applyFill="0" applyBorder="0" applyAlignment="0" applyProtection="0"/>
    <xf numFmtId="40" fontId="2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4" fontId="24"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39" fontId="9" fillId="0" borderId="0"/>
    <xf numFmtId="189" fontId="14" fillId="0" borderId="0"/>
    <xf numFmtId="43" fontId="2" fillId="0" borderId="0" applyFont="0" applyFill="0" applyBorder="0" applyAlignment="0" applyProtection="0"/>
    <xf numFmtId="0" fontId="2" fillId="0" borderId="0"/>
    <xf numFmtId="182" fontId="2" fillId="0" borderId="0" applyFont="0" applyFill="0" applyBorder="0" applyAlignment="0" applyProtection="0"/>
    <xf numFmtId="0" fontId="2" fillId="0" borderId="0"/>
    <xf numFmtId="174" fontId="2" fillId="0" borderId="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5" fontId="12" fillId="0" borderId="0" applyFont="0" applyFill="0" applyBorder="0" applyAlignment="0" applyProtection="0"/>
    <xf numFmtId="0" fontId="18" fillId="0" borderId="0"/>
    <xf numFmtId="0" fontId="2" fillId="0" borderId="0"/>
    <xf numFmtId="43" fontId="2" fillId="0" borderId="0" applyFont="0" applyFill="0" applyBorder="0" applyAlignment="0" applyProtection="0"/>
    <xf numFmtId="39" fontId="9" fillId="0" borderId="0"/>
    <xf numFmtId="0" fontId="2" fillId="0" borderId="0"/>
    <xf numFmtId="174" fontId="2" fillId="0" borderId="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43" fontId="1" fillId="0" borderId="0" applyFont="0" applyFill="0" applyBorder="0" applyAlignment="0" applyProtection="0"/>
  </cellStyleXfs>
  <cellXfs count="975">
    <xf numFmtId="0" fontId="0" fillId="0" borderId="0" xfId="0"/>
    <xf numFmtId="0" fontId="3" fillId="3" borderId="4" xfId="0" applyFont="1" applyFill="1" applyBorder="1" applyAlignment="1" applyProtection="1">
      <alignment vertical="top" wrapText="1"/>
    </xf>
    <xf numFmtId="4" fontId="2" fillId="3" borderId="4" xfId="6" applyNumberFormat="1" applyFont="1" applyFill="1" applyBorder="1" applyAlignment="1" applyProtection="1">
      <alignment horizontal="right" vertical="top" wrapText="1"/>
    </xf>
    <xf numFmtId="0" fontId="3" fillId="0" borderId="4" xfId="0" applyFont="1" applyFill="1" applyBorder="1" applyAlignment="1" applyProtection="1">
      <alignment horizontal="center" vertical="top" wrapText="1"/>
    </xf>
    <xf numFmtId="0" fontId="3" fillId="0" borderId="4" xfId="0" applyFont="1" applyFill="1" applyBorder="1" applyAlignment="1" applyProtection="1">
      <alignment horizontal="right" vertical="top" wrapText="1"/>
    </xf>
    <xf numFmtId="4" fontId="2" fillId="3" borderId="4" xfId="6" applyNumberFormat="1" applyFont="1" applyFill="1" applyBorder="1" applyAlignment="1" applyProtection="1">
      <alignment horizontal="right" vertical="top" wrapText="1"/>
      <protection locked="0"/>
    </xf>
    <xf numFmtId="4" fontId="2" fillId="3" borderId="4" xfId="0" applyNumberFormat="1" applyFont="1" applyFill="1" applyBorder="1" applyAlignment="1" applyProtection="1">
      <alignment vertical="top"/>
      <protection locked="0"/>
    </xf>
    <xf numFmtId="4" fontId="2" fillId="3" borderId="4" xfId="4" applyNumberFormat="1" applyFont="1" applyFill="1" applyBorder="1" applyAlignment="1" applyProtection="1">
      <alignment horizontal="right" vertical="top" wrapText="1"/>
    </xf>
    <xf numFmtId="4" fontId="2" fillId="3" borderId="4" xfId="0" applyNumberFormat="1" applyFont="1" applyFill="1" applyBorder="1" applyAlignment="1" applyProtection="1">
      <alignment horizontal="right" vertical="top" wrapText="1"/>
    </xf>
    <xf numFmtId="0" fontId="2" fillId="3" borderId="4" xfId="0" applyFont="1" applyFill="1" applyBorder="1" applyAlignment="1" applyProtection="1">
      <alignment horizontal="center" vertical="top"/>
    </xf>
    <xf numFmtId="49" fontId="2" fillId="3" borderId="4" xfId="0" applyNumberFormat="1" applyFont="1" applyFill="1" applyBorder="1" applyAlignment="1" applyProtection="1">
      <alignment horizontal="justify" vertical="top" wrapText="1"/>
    </xf>
    <xf numFmtId="0" fontId="2" fillId="3" borderId="4" xfId="0" applyFont="1" applyFill="1" applyBorder="1" applyAlignment="1" applyProtection="1">
      <alignment horizontal="justify" vertical="top" wrapText="1"/>
    </xf>
    <xf numFmtId="4" fontId="2" fillId="3" borderId="4" xfId="0" applyNumberFormat="1" applyFont="1" applyFill="1" applyBorder="1" applyAlignment="1" applyProtection="1">
      <alignment horizontal="center" vertical="top" wrapText="1"/>
    </xf>
    <xf numFmtId="0" fontId="2" fillId="0" borderId="4" xfId="0" applyFont="1" applyFill="1" applyBorder="1" applyAlignment="1" applyProtection="1">
      <alignment horizontal="center" vertical="top" wrapText="1"/>
    </xf>
    <xf numFmtId="0" fontId="2" fillId="0" borderId="4" xfId="0" applyFont="1" applyBorder="1" applyAlignment="1" applyProtection="1">
      <alignment horizontal="right" vertical="top" wrapText="1"/>
    </xf>
    <xf numFmtId="4" fontId="2" fillId="3" borderId="4" xfId="0" applyNumberFormat="1" applyFont="1" applyFill="1" applyBorder="1" applyAlignment="1" applyProtection="1">
      <alignment horizontal="right" vertical="top" wrapText="1"/>
      <protection locked="0"/>
    </xf>
    <xf numFmtId="2" fontId="2" fillId="0" borderId="4" xfId="0" applyNumberFormat="1" applyFont="1" applyFill="1" applyBorder="1" applyAlignment="1" applyProtection="1">
      <alignment vertical="top" wrapText="1"/>
      <protection locked="0"/>
    </xf>
    <xf numFmtId="168" fontId="2" fillId="0" borderId="4" xfId="17" applyNumberFormat="1" applyFont="1" applyBorder="1" applyAlignment="1" applyProtection="1">
      <alignment horizontal="right" vertical="top"/>
    </xf>
    <xf numFmtId="4" fontId="2" fillId="3" borderId="5" xfId="0" applyNumberFormat="1" applyFont="1" applyFill="1" applyBorder="1" applyAlignment="1" applyProtection="1">
      <alignment vertical="top"/>
      <protection locked="0"/>
    </xf>
    <xf numFmtId="4" fontId="2" fillId="3" borderId="5" xfId="0" applyNumberFormat="1" applyFont="1" applyFill="1" applyBorder="1" applyAlignment="1" applyProtection="1">
      <alignment vertical="top"/>
    </xf>
    <xf numFmtId="0" fontId="2" fillId="3" borderId="5" xfId="0" applyFont="1" applyFill="1" applyBorder="1" applyAlignment="1" applyProtection="1">
      <alignment vertical="top" wrapText="1"/>
    </xf>
    <xf numFmtId="4" fontId="11" fillId="0" borderId="4" xfId="0" applyNumberFormat="1" applyFont="1" applyFill="1" applyBorder="1" applyAlignment="1" applyProtection="1">
      <alignment horizontal="right" vertical="top" wrapText="1"/>
    </xf>
    <xf numFmtId="167" fontId="2" fillId="3" borderId="5" xfId="11" applyNumberFormat="1" applyFont="1" applyFill="1" applyBorder="1" applyAlignment="1" applyProtection="1">
      <alignment horizontal="center" vertical="top"/>
    </xf>
    <xf numFmtId="181" fontId="3" fillId="3" borderId="5" xfId="0" applyNumberFormat="1" applyFont="1" applyFill="1" applyBorder="1" applyAlignment="1" applyProtection="1">
      <alignment vertical="top" wrapText="1"/>
    </xf>
    <xf numFmtId="10" fontId="2" fillId="0" borderId="4" xfId="64" applyNumberFormat="1" applyFont="1" applyBorder="1" applyAlignment="1" applyProtection="1">
      <alignment horizontal="right" vertical="top" wrapText="1"/>
    </xf>
    <xf numFmtId="4" fontId="2" fillId="3" borderId="5" xfId="14" applyNumberFormat="1" applyFont="1" applyFill="1" applyBorder="1" applyAlignment="1" applyProtection="1">
      <alignment vertical="top" wrapText="1"/>
    </xf>
    <xf numFmtId="166" fontId="2" fillId="3" borderId="10" xfId="22" applyFont="1" applyFill="1" applyBorder="1" applyAlignment="1" applyProtection="1">
      <alignment horizontal="center" vertical="top"/>
    </xf>
    <xf numFmtId="49" fontId="3" fillId="3" borderId="5" xfId="11" applyNumberFormat="1" applyFont="1" applyFill="1" applyBorder="1" applyAlignment="1" applyProtection="1">
      <alignment vertical="top" wrapText="1"/>
    </xf>
    <xf numFmtId="4" fontId="2" fillId="3" borderId="10" xfId="41" applyNumberFormat="1" applyFont="1" applyFill="1" applyBorder="1" applyAlignment="1" applyProtection="1">
      <alignment vertical="top"/>
      <protection locked="0"/>
    </xf>
    <xf numFmtId="4" fontId="2" fillId="3" borderId="10" xfId="41" applyNumberFormat="1" applyFont="1" applyFill="1" applyBorder="1" applyAlignment="1" applyProtection="1">
      <alignment vertical="top"/>
    </xf>
    <xf numFmtId="4" fontId="2" fillId="3" borderId="10" xfId="22" applyNumberFormat="1" applyFont="1" applyFill="1" applyBorder="1" applyAlignment="1" applyProtection="1">
      <alignment vertical="top"/>
      <protection locked="0"/>
    </xf>
    <xf numFmtId="0" fontId="3" fillId="3" borderId="10" xfId="0" applyFont="1" applyFill="1" applyBorder="1" applyAlignment="1" applyProtection="1">
      <alignment horizontal="center" vertical="top" wrapText="1"/>
    </xf>
    <xf numFmtId="0" fontId="3" fillId="3" borderId="10" xfId="0" applyFont="1" applyFill="1" applyBorder="1" applyAlignment="1" applyProtection="1">
      <alignment vertical="top" wrapText="1"/>
    </xf>
    <xf numFmtId="4" fontId="2" fillId="3" borderId="10" xfId="77" applyNumberFormat="1" applyFont="1" applyFill="1" applyBorder="1" applyAlignment="1" applyProtection="1">
      <alignment horizontal="right" vertical="top" wrapText="1"/>
    </xf>
    <xf numFmtId="4" fontId="2" fillId="3" borderId="10" xfId="0" applyNumberFormat="1" applyFont="1" applyFill="1" applyBorder="1" applyAlignment="1" applyProtection="1">
      <alignment horizontal="center" vertical="top"/>
    </xf>
    <xf numFmtId="4" fontId="2" fillId="3" borderId="10" xfId="0" applyNumberFormat="1" applyFont="1" applyFill="1" applyBorder="1" applyAlignment="1" applyProtection="1">
      <alignment vertical="top"/>
      <protection locked="0"/>
    </xf>
    <xf numFmtId="0" fontId="2" fillId="3" borderId="10" xfId="0" applyFont="1" applyFill="1" applyBorder="1" applyAlignment="1" applyProtection="1">
      <alignment vertical="top" wrapText="1"/>
    </xf>
    <xf numFmtId="4" fontId="2" fillId="3" borderId="10" xfId="0" applyNumberFormat="1" applyFont="1" applyFill="1" applyBorder="1" applyAlignment="1" applyProtection="1">
      <alignment horizontal="center" vertical="top" wrapText="1"/>
    </xf>
    <xf numFmtId="0" fontId="2" fillId="3" borderId="10" xfId="0" applyFont="1" applyFill="1" applyBorder="1" applyAlignment="1" applyProtection="1">
      <alignment horizontal="left" vertical="top" wrapText="1"/>
    </xf>
    <xf numFmtId="4" fontId="2" fillId="3" borderId="10" xfId="0" applyNumberFormat="1" applyFont="1" applyFill="1" applyBorder="1" applyAlignment="1" applyProtection="1">
      <alignment horizontal="right" vertical="top"/>
    </xf>
    <xf numFmtId="10" fontId="2" fillId="3" borderId="4" xfId="64" applyNumberFormat="1" applyFont="1" applyFill="1" applyBorder="1" applyAlignment="1" applyProtection="1">
      <alignment horizontal="right" vertical="top" wrapText="1"/>
    </xf>
    <xf numFmtId="4" fontId="2" fillId="3" borderId="8" xfId="22" applyNumberFormat="1" applyFont="1" applyFill="1" applyBorder="1" applyAlignment="1" applyProtection="1">
      <alignment vertical="top"/>
      <protection locked="0"/>
    </xf>
    <xf numFmtId="39" fontId="2" fillId="3" borderId="10" xfId="0" applyNumberFormat="1" applyFont="1" applyFill="1" applyBorder="1" applyAlignment="1" applyProtection="1">
      <alignment vertical="top"/>
      <protection locked="0"/>
    </xf>
    <xf numFmtId="0" fontId="2" fillId="3" borderId="10" xfId="0" applyFont="1" applyFill="1" applyBorder="1" applyAlignment="1" applyProtection="1">
      <alignment horizontal="center" vertical="top"/>
    </xf>
    <xf numFmtId="4" fontId="11" fillId="3" borderId="5" xfId="0" applyNumberFormat="1" applyFont="1" applyFill="1" applyBorder="1" applyAlignment="1" applyProtection="1">
      <alignment vertical="top"/>
    </xf>
    <xf numFmtId="3" fontId="3" fillId="3" borderId="13" xfId="0" applyNumberFormat="1" applyFont="1" applyFill="1" applyBorder="1" applyAlignment="1" applyProtection="1">
      <alignment horizontal="right" vertical="top" wrapText="1"/>
    </xf>
    <xf numFmtId="169" fontId="2" fillId="3" borderId="13" xfId="0" applyNumberFormat="1" applyFont="1" applyFill="1" applyBorder="1" applyAlignment="1" applyProtection="1">
      <alignment horizontal="right" vertical="top"/>
    </xf>
    <xf numFmtId="4" fontId="4" fillId="3" borderId="5" xfId="0" applyNumberFormat="1" applyFont="1" applyFill="1" applyBorder="1" applyAlignment="1" applyProtection="1">
      <alignment vertical="top"/>
    </xf>
    <xf numFmtId="0" fontId="2" fillId="3" borderId="5" xfId="12" applyFont="1" applyFill="1" applyBorder="1" applyAlignment="1" applyProtection="1">
      <alignment vertical="top" wrapText="1"/>
    </xf>
    <xf numFmtId="4" fontId="2" fillId="3" borderId="5" xfId="22" applyNumberFormat="1" applyFont="1" applyFill="1" applyBorder="1" applyAlignment="1" applyProtection="1">
      <alignment vertical="top"/>
      <protection locked="0"/>
    </xf>
    <xf numFmtId="4" fontId="2" fillId="3" borderId="5" xfId="34" applyNumberFormat="1" applyFont="1" applyFill="1" applyBorder="1" applyAlignment="1" applyProtection="1">
      <alignment vertical="top"/>
      <protection locked="0"/>
    </xf>
    <xf numFmtId="4" fontId="4" fillId="3" borderId="5" xfId="34" applyNumberFormat="1" applyFont="1" applyFill="1" applyBorder="1" applyAlignment="1" applyProtection="1">
      <alignment vertical="top"/>
      <protection locked="0"/>
    </xf>
    <xf numFmtId="4" fontId="2" fillId="3" borderId="5" xfId="34" applyNumberFormat="1" applyFont="1" applyFill="1" applyBorder="1" applyAlignment="1" applyProtection="1">
      <alignment vertical="top" wrapText="1"/>
      <protection locked="0"/>
    </xf>
    <xf numFmtId="167" fontId="3" fillId="3" borderId="5" xfId="14" applyNumberFormat="1" applyFont="1" applyFill="1" applyBorder="1" applyAlignment="1" applyProtection="1">
      <alignment horizontal="right" vertical="top" wrapText="1"/>
      <protection locked="0"/>
    </xf>
    <xf numFmtId="0" fontId="3" fillId="0" borderId="0" xfId="0" applyFont="1" applyFill="1" applyBorder="1" applyAlignment="1" applyProtection="1">
      <alignment vertical="top" wrapText="1"/>
    </xf>
    <xf numFmtId="181" fontId="6" fillId="3" borderId="13" xfId="0" applyNumberFormat="1" applyFont="1" applyFill="1" applyBorder="1" applyAlignment="1" applyProtection="1">
      <alignment vertical="top" wrapText="1"/>
    </xf>
    <xf numFmtId="0" fontId="2" fillId="3" borderId="18" xfId="74" applyFont="1" applyFill="1" applyBorder="1" applyAlignment="1" applyProtection="1">
      <alignment horizontal="right" vertical="top"/>
    </xf>
    <xf numFmtId="0" fontId="3" fillId="3" borderId="18" xfId="0" applyFont="1" applyFill="1" applyBorder="1" applyAlignment="1" applyProtection="1">
      <alignment horizontal="right" vertical="top"/>
    </xf>
    <xf numFmtId="0" fontId="2" fillId="3" borderId="21" xfId="74" applyFont="1" applyFill="1" applyBorder="1" applyAlignment="1" applyProtection="1">
      <alignment horizontal="right" vertical="top"/>
    </xf>
    <xf numFmtId="4" fontId="2" fillId="3" borderId="14" xfId="33" applyNumberFormat="1" applyFont="1" applyFill="1" applyBorder="1" applyAlignment="1" applyProtection="1">
      <alignment vertical="top"/>
    </xf>
    <xf numFmtId="4" fontId="2" fillId="3" borderId="13" xfId="0" applyNumberFormat="1" applyFont="1" applyFill="1" applyBorder="1" applyAlignment="1" applyProtection="1">
      <alignment horizontal="right" vertical="top"/>
    </xf>
    <xf numFmtId="4" fontId="4" fillId="3" borderId="13" xfId="0" applyNumberFormat="1" applyFont="1" applyFill="1" applyBorder="1" applyAlignment="1" applyProtection="1">
      <alignment horizontal="right" vertical="top"/>
    </xf>
    <xf numFmtId="4" fontId="4" fillId="3" borderId="14" xfId="33" applyNumberFormat="1" applyFont="1" applyFill="1" applyBorder="1" applyAlignment="1" applyProtection="1">
      <alignment vertical="top"/>
    </xf>
    <xf numFmtId="171" fontId="3" fillId="3" borderId="23" xfId="0" applyNumberFormat="1" applyFont="1" applyFill="1" applyBorder="1" applyAlignment="1" applyProtection="1">
      <alignment horizontal="right" vertical="top"/>
    </xf>
    <xf numFmtId="4" fontId="2" fillId="3" borderId="20" xfId="33" applyNumberFormat="1" applyFont="1" applyFill="1" applyBorder="1" applyAlignment="1" applyProtection="1">
      <alignment vertical="top"/>
    </xf>
    <xf numFmtId="171" fontId="2" fillId="3" borderId="23" xfId="0" applyNumberFormat="1" applyFont="1" applyFill="1" applyBorder="1" applyAlignment="1" applyProtection="1">
      <alignment horizontal="right" vertical="top"/>
    </xf>
    <xf numFmtId="4" fontId="13" fillId="3" borderId="13" xfId="0" applyNumberFormat="1" applyFont="1" applyFill="1" applyBorder="1" applyAlignment="1" applyProtection="1">
      <alignment horizontal="right" vertical="top"/>
    </xf>
    <xf numFmtId="37" fontId="3" fillId="3" borderId="23" xfId="0" applyNumberFormat="1" applyFont="1" applyFill="1" applyBorder="1" applyAlignment="1" applyProtection="1">
      <alignment horizontal="center" vertical="top" wrapText="1"/>
    </xf>
    <xf numFmtId="0" fontId="3" fillId="3" borderId="23" xfId="0" applyFont="1" applyFill="1" applyBorder="1" applyAlignment="1" applyProtection="1">
      <alignment horizontal="right" vertical="top" wrapText="1"/>
    </xf>
    <xf numFmtId="2" fontId="11" fillId="0" borderId="23" xfId="6" applyNumberFormat="1" applyFont="1" applyFill="1" applyBorder="1" applyAlignment="1" applyProtection="1">
      <alignment horizontal="right" vertical="top" wrapText="1"/>
    </xf>
    <xf numFmtId="2" fontId="11" fillId="5" borderId="27" xfId="6" applyNumberFormat="1" applyFont="1" applyFill="1" applyBorder="1" applyAlignment="1" applyProtection="1">
      <alignment horizontal="right" vertical="top" wrapText="1"/>
    </xf>
    <xf numFmtId="0" fontId="3" fillId="5" borderId="28" xfId="0" applyFont="1" applyFill="1" applyBorder="1" applyAlignment="1" applyProtection="1">
      <alignment horizontal="center" vertical="top" wrapText="1"/>
    </xf>
    <xf numFmtId="4" fontId="11" fillId="5" borderId="28" xfId="0" applyNumberFormat="1" applyFont="1" applyFill="1" applyBorder="1" applyAlignment="1" applyProtection="1">
      <alignment horizontal="right" vertical="top" wrapText="1"/>
    </xf>
    <xf numFmtId="0" fontId="2" fillId="5" borderId="28" xfId="0" applyFont="1" applyFill="1" applyBorder="1" applyAlignment="1" applyProtection="1">
      <alignment horizontal="center" vertical="top" wrapText="1"/>
    </xf>
    <xf numFmtId="2" fontId="2" fillId="5" borderId="28" xfId="0" applyNumberFormat="1" applyFont="1" applyFill="1" applyBorder="1" applyAlignment="1" applyProtection="1">
      <alignment vertical="top" wrapText="1"/>
      <protection locked="0"/>
    </xf>
    <xf numFmtId="0" fontId="2" fillId="3" borderId="10" xfId="0" applyFont="1" applyFill="1" applyBorder="1" applyAlignment="1" applyProtection="1">
      <alignment horizontal="justify" vertical="top" wrapText="1"/>
    </xf>
    <xf numFmtId="43" fontId="2" fillId="3" borderId="5" xfId="103" applyFont="1" applyFill="1" applyBorder="1" applyAlignment="1" applyProtection="1">
      <alignment vertical="top"/>
    </xf>
    <xf numFmtId="37" fontId="3" fillId="3" borderId="13" xfId="0" applyNumberFormat="1" applyFont="1" applyFill="1" applyBorder="1" applyAlignment="1" applyProtection="1">
      <alignment horizontal="right" vertical="top" wrapText="1"/>
    </xf>
    <xf numFmtId="181" fontId="3" fillId="3" borderId="13" xfId="0" applyNumberFormat="1" applyFont="1" applyFill="1" applyBorder="1" applyAlignment="1" applyProtection="1">
      <alignment vertical="top" wrapText="1"/>
    </xf>
    <xf numFmtId="171" fontId="2" fillId="3" borderId="13" xfId="0" applyNumberFormat="1" applyFont="1" applyFill="1" applyBorder="1" applyAlignment="1" applyProtection="1">
      <alignment vertical="top" wrapText="1"/>
    </xf>
    <xf numFmtId="168" fontId="2" fillId="3" borderId="18" xfId="74" applyNumberFormat="1" applyFont="1" applyFill="1" applyBorder="1" applyAlignment="1" applyProtection="1">
      <alignment vertical="top"/>
    </xf>
    <xf numFmtId="4" fontId="2" fillId="3" borderId="10" xfId="74" applyNumberFormat="1" applyFont="1" applyFill="1" applyBorder="1" applyAlignment="1" applyProtection="1">
      <alignment horizontal="right" vertical="top"/>
      <protection locked="0"/>
    </xf>
    <xf numFmtId="0" fontId="3" fillId="3" borderId="13" xfId="0" applyFont="1" applyFill="1" applyBorder="1" applyAlignment="1" applyProtection="1">
      <alignment horizontal="right" vertical="top"/>
    </xf>
    <xf numFmtId="37" fontId="3" fillId="3" borderId="13" xfId="0" applyNumberFormat="1" applyFont="1" applyFill="1" applyBorder="1" applyAlignment="1" applyProtection="1">
      <alignment horizontal="right" vertical="top"/>
    </xf>
    <xf numFmtId="4" fontId="5" fillId="3" borderId="5" xfId="77" applyNumberFormat="1" applyFont="1" applyFill="1" applyBorder="1" applyAlignment="1" applyProtection="1">
      <alignment horizontal="right" vertical="top" wrapText="1"/>
    </xf>
    <xf numFmtId="4" fontId="2" fillId="3" borderId="5" xfId="77" applyNumberFormat="1" applyFont="1" applyFill="1" applyBorder="1" applyAlignment="1" applyProtection="1">
      <alignment horizontal="right" vertical="top" wrapText="1"/>
      <protection locked="0"/>
    </xf>
    <xf numFmtId="166" fontId="2" fillId="3" borderId="14" xfId="14" applyFont="1" applyFill="1" applyBorder="1" applyAlignment="1" applyProtection="1">
      <alignment horizontal="right" vertical="top" wrapText="1"/>
    </xf>
    <xf numFmtId="0" fontId="2" fillId="3" borderId="13" xfId="0" applyFont="1" applyFill="1" applyBorder="1" applyAlignment="1" applyProtection="1">
      <alignment vertical="top"/>
    </xf>
    <xf numFmtId="0" fontId="3" fillId="3" borderId="23" xfId="0" applyFont="1" applyFill="1" applyBorder="1" applyAlignment="1" applyProtection="1">
      <alignment horizontal="right" vertical="top"/>
    </xf>
    <xf numFmtId="168" fontId="2" fillId="3" borderId="18" xfId="0" applyNumberFormat="1" applyFont="1" applyFill="1" applyBorder="1" applyAlignment="1" applyProtection="1">
      <alignment vertical="top"/>
    </xf>
    <xf numFmtId="0" fontId="3" fillId="3" borderId="2" xfId="74" applyFont="1" applyFill="1" applyBorder="1" applyAlignment="1" applyProtection="1">
      <alignment horizontal="right" vertical="top"/>
    </xf>
    <xf numFmtId="0" fontId="2" fillId="3" borderId="2" xfId="74" applyFont="1" applyFill="1" applyBorder="1" applyAlignment="1" applyProtection="1">
      <alignment horizontal="right" vertical="top"/>
    </xf>
    <xf numFmtId="191" fontId="2" fillId="3" borderId="13" xfId="97" applyNumberFormat="1" applyFont="1" applyFill="1" applyBorder="1" applyAlignment="1" applyProtection="1">
      <alignment horizontal="right" vertical="top"/>
    </xf>
    <xf numFmtId="0" fontId="2" fillId="3" borderId="4" xfId="0" applyFont="1" applyFill="1" applyBorder="1" applyAlignment="1" applyProtection="1">
      <alignment horizontal="center" vertical="top" wrapText="1"/>
    </xf>
    <xf numFmtId="2" fontId="2" fillId="3" borderId="4" xfId="0" applyNumberFormat="1" applyFont="1" applyFill="1" applyBorder="1" applyAlignment="1" applyProtection="1">
      <alignment vertical="top" wrapText="1"/>
      <protection locked="0"/>
    </xf>
    <xf numFmtId="0" fontId="2" fillId="3" borderId="4" xfId="0" applyFont="1" applyFill="1" applyBorder="1" applyAlignment="1" applyProtection="1">
      <alignment horizontal="right" vertical="top" wrapText="1"/>
    </xf>
    <xf numFmtId="37" fontId="6" fillId="3" borderId="13" xfId="0" applyNumberFormat="1" applyFont="1" applyFill="1" applyBorder="1" applyAlignment="1" applyProtection="1">
      <alignment horizontal="right" vertical="top" wrapText="1"/>
    </xf>
    <xf numFmtId="0" fontId="2" fillId="3" borderId="4" xfId="0" applyFont="1" applyFill="1" applyBorder="1" applyAlignment="1" applyProtection="1">
      <alignment vertical="top" wrapText="1"/>
    </xf>
    <xf numFmtId="191" fontId="5" fillId="2" borderId="24" xfId="97" applyNumberFormat="1" applyFont="1" applyFill="1" applyBorder="1" applyAlignment="1" applyProtection="1">
      <alignment horizontal="right" vertical="top"/>
    </xf>
    <xf numFmtId="4" fontId="2" fillId="3" borderId="4" xfId="0" applyNumberFormat="1" applyFont="1" applyFill="1" applyBorder="1" applyAlignment="1" applyProtection="1">
      <alignment vertical="top"/>
    </xf>
    <xf numFmtId="2" fontId="2" fillId="3" borderId="13" xfId="0" applyNumberFormat="1" applyFont="1" applyFill="1" applyBorder="1" applyAlignment="1" applyProtection="1">
      <alignment vertical="top"/>
    </xf>
    <xf numFmtId="0" fontId="5" fillId="3" borderId="23" xfId="0" applyFont="1" applyFill="1" applyBorder="1" applyAlignment="1" applyProtection="1">
      <alignment vertical="top"/>
    </xf>
    <xf numFmtId="0" fontId="5" fillId="3" borderId="4" xfId="0" applyFont="1" applyFill="1" applyBorder="1" applyAlignment="1" applyProtection="1">
      <alignment horizontal="right" vertical="top" wrapText="1"/>
    </xf>
    <xf numFmtId="4" fontId="5" fillId="3" borderId="4" xfId="37" applyNumberFormat="1" applyFont="1" applyFill="1" applyBorder="1" applyAlignment="1" applyProtection="1">
      <alignment horizontal="right" vertical="top" wrapText="1"/>
    </xf>
    <xf numFmtId="170" fontId="5" fillId="3" borderId="4" xfId="0" applyNumberFormat="1" applyFont="1" applyFill="1" applyBorder="1" applyAlignment="1" applyProtection="1">
      <alignment horizontal="center" vertical="top"/>
    </xf>
    <xf numFmtId="4" fontId="5" fillId="3" borderId="4" xfId="6" applyNumberFormat="1" applyFont="1" applyFill="1" applyBorder="1" applyAlignment="1" applyProtection="1">
      <alignment horizontal="right" vertical="top"/>
      <protection locked="0"/>
    </xf>
    <xf numFmtId="0" fontId="2" fillId="3" borderId="23" xfId="0" applyFont="1" applyFill="1" applyBorder="1" applyAlignment="1" applyProtection="1">
      <alignment horizontal="right" vertical="top"/>
    </xf>
    <xf numFmtId="4" fontId="2" fillId="3" borderId="36" xfId="33" applyNumberFormat="1" applyFont="1" applyFill="1" applyBorder="1" applyAlignment="1" applyProtection="1">
      <alignment vertical="top"/>
    </xf>
    <xf numFmtId="4" fontId="2" fillId="3" borderId="37" xfId="33" applyNumberFormat="1" applyFont="1" applyFill="1" applyBorder="1" applyAlignment="1" applyProtection="1">
      <alignment vertical="top"/>
    </xf>
    <xf numFmtId="0" fontId="3" fillId="3" borderId="0" xfId="9" applyFont="1" applyFill="1" applyBorder="1" applyAlignment="1" applyProtection="1">
      <alignment horizontal="center" vertical="top"/>
    </xf>
    <xf numFmtId="4" fontId="3" fillId="3" borderId="0" xfId="9" applyNumberFormat="1" applyFont="1" applyFill="1" applyBorder="1" applyAlignment="1" applyProtection="1">
      <alignment horizontal="center" vertical="top"/>
    </xf>
    <xf numFmtId="4" fontId="2" fillId="3" borderId="0" xfId="0" quotePrefix="1" applyNumberFormat="1" applyFont="1" applyFill="1" applyBorder="1" applyAlignment="1" applyProtection="1">
      <alignment vertical="top" wrapText="1"/>
    </xf>
    <xf numFmtId="2" fontId="3" fillId="0" borderId="0" xfId="2" applyNumberFormat="1" applyFont="1" applyFill="1" applyBorder="1" applyAlignment="1" applyProtection="1">
      <alignment vertical="top" wrapText="1"/>
    </xf>
    <xf numFmtId="49" fontId="2" fillId="0" borderId="0" xfId="2" applyNumberFormat="1" applyFont="1" applyFill="1" applyBorder="1" applyAlignment="1" applyProtection="1">
      <alignment vertical="top" wrapText="1"/>
    </xf>
    <xf numFmtId="4" fontId="2" fillId="0" borderId="0" xfId="3" applyNumberFormat="1" applyFont="1" applyFill="1" applyBorder="1" applyAlignment="1" applyProtection="1">
      <alignment horizontal="right" vertical="top" wrapText="1"/>
    </xf>
    <xf numFmtId="4" fontId="3" fillId="0" borderId="0" xfId="3" applyNumberFormat="1" applyFont="1" applyFill="1" applyBorder="1" applyAlignment="1" applyProtection="1">
      <alignment horizontal="center" vertical="top" wrapText="1"/>
    </xf>
    <xf numFmtId="4" fontId="2" fillId="0" borderId="0" xfId="2" applyNumberFormat="1" applyFont="1" applyFill="1" applyBorder="1" applyAlignment="1" applyProtection="1">
      <alignment vertical="top" wrapText="1"/>
    </xf>
    <xf numFmtId="4" fontId="2" fillId="0" borderId="0" xfId="3" applyNumberFormat="1" applyFont="1" applyFill="1" applyBorder="1" applyAlignment="1" applyProtection="1">
      <alignment vertical="top" wrapText="1"/>
    </xf>
    <xf numFmtId="0" fontId="0" fillId="0" borderId="0" xfId="0" applyProtection="1"/>
    <xf numFmtId="168" fontId="3" fillId="5" borderId="15" xfId="0" applyNumberFormat="1" applyFont="1" applyFill="1" applyBorder="1" applyAlignment="1" applyProtection="1">
      <alignment horizontal="center" vertical="top" wrapText="1"/>
    </xf>
    <xf numFmtId="0" fontId="3" fillId="5" borderId="16" xfId="0" applyFont="1" applyFill="1" applyBorder="1" applyAlignment="1" applyProtection="1">
      <alignment horizontal="center" vertical="top" wrapText="1"/>
    </xf>
    <xf numFmtId="4" fontId="3" fillId="5" borderId="16" xfId="0" applyNumberFormat="1" applyFont="1" applyFill="1" applyBorder="1" applyAlignment="1" applyProtection="1">
      <alignment horizontal="center" vertical="top" wrapText="1"/>
    </xf>
    <xf numFmtId="0" fontId="3" fillId="5" borderId="17" xfId="0" applyFont="1" applyFill="1" applyBorder="1" applyAlignment="1" applyProtection="1">
      <alignment horizontal="center" vertical="top" wrapText="1"/>
    </xf>
    <xf numFmtId="2" fontId="3" fillId="3" borderId="13" xfId="13" applyNumberFormat="1" applyFont="1" applyFill="1" applyBorder="1" applyAlignment="1" applyProtection="1">
      <alignment horizontal="right" vertical="top"/>
    </xf>
    <xf numFmtId="0" fontId="3" fillId="3" borderId="5" xfId="13" applyFont="1" applyFill="1" applyBorder="1" applyAlignment="1" applyProtection="1">
      <alignment horizontal="center" vertical="top" wrapText="1"/>
    </xf>
    <xf numFmtId="0" fontId="3" fillId="3" borderId="5" xfId="13" applyFont="1" applyFill="1" applyBorder="1" applyAlignment="1" applyProtection="1">
      <alignment vertical="top"/>
    </xf>
    <xf numFmtId="0" fontId="3" fillId="3" borderId="5" xfId="13" applyFont="1" applyFill="1" applyBorder="1" applyAlignment="1" applyProtection="1">
      <alignment horizontal="center" vertical="top"/>
    </xf>
    <xf numFmtId="4" fontId="3" fillId="3" borderId="14" xfId="13" applyNumberFormat="1" applyFont="1" applyFill="1" applyBorder="1" applyAlignment="1" applyProtection="1">
      <alignment vertical="top"/>
    </xf>
    <xf numFmtId="168" fontId="3" fillId="3" borderId="13" xfId="2" applyNumberFormat="1" applyFont="1" applyFill="1" applyBorder="1" applyAlignment="1" applyProtection="1">
      <alignment horizontal="center" vertical="top"/>
    </xf>
    <xf numFmtId="0" fontId="3" fillId="3" borderId="5" xfId="2" applyFont="1" applyFill="1" applyBorder="1" applyAlignment="1" applyProtection="1">
      <alignment vertical="top" wrapText="1"/>
    </xf>
    <xf numFmtId="165" fontId="2" fillId="3" borderId="5" xfId="3" applyFont="1" applyFill="1" applyBorder="1" applyAlignment="1" applyProtection="1">
      <alignment vertical="top"/>
    </xf>
    <xf numFmtId="167" fontId="2" fillId="3" borderId="5" xfId="2" applyNumberFormat="1" applyFont="1" applyFill="1" applyBorder="1" applyAlignment="1" applyProtection="1">
      <alignment horizontal="center" vertical="top"/>
    </xf>
    <xf numFmtId="4" fontId="2" fillId="3" borderId="14" xfId="2" applyNumberFormat="1" applyFont="1" applyFill="1" applyBorder="1" applyAlignment="1" applyProtection="1">
      <alignment horizontal="right" vertical="top"/>
    </xf>
    <xf numFmtId="168" fontId="2" fillId="3" borderId="13" xfId="2" applyNumberFormat="1" applyFont="1" applyFill="1" applyBorder="1" applyAlignment="1" applyProtection="1">
      <alignment horizontal="right" vertical="top"/>
    </xf>
    <xf numFmtId="0" fontId="2" fillId="3" borderId="5" xfId="2" applyFont="1" applyFill="1" applyBorder="1" applyAlignment="1" applyProtection="1">
      <alignment vertical="top" wrapText="1"/>
    </xf>
    <xf numFmtId="0" fontId="10" fillId="3" borderId="18" xfId="0" applyFont="1" applyFill="1" applyBorder="1" applyAlignment="1" applyProtection="1">
      <alignment horizontal="right" vertical="top" wrapText="1"/>
    </xf>
    <xf numFmtId="4" fontId="11" fillId="3" borderId="10" xfId="0" applyNumberFormat="1" applyFont="1" applyFill="1" applyBorder="1" applyAlignment="1" applyProtection="1">
      <alignment vertical="top"/>
    </xf>
    <xf numFmtId="0" fontId="25" fillId="3" borderId="10" xfId="41" applyFont="1" applyFill="1" applyBorder="1" applyAlignment="1" applyProtection="1">
      <alignment horizontal="center" vertical="top"/>
    </xf>
    <xf numFmtId="4" fontId="25" fillId="3" borderId="19" xfId="41" applyNumberFormat="1" applyFont="1" applyFill="1" applyBorder="1" applyAlignment="1" applyProtection="1">
      <alignment horizontal="right" vertical="top"/>
    </xf>
    <xf numFmtId="0" fontId="2" fillId="3" borderId="18" xfId="41" applyFont="1" applyFill="1" applyBorder="1" applyAlignment="1" applyProtection="1">
      <alignment vertical="top"/>
    </xf>
    <xf numFmtId="0" fontId="2" fillId="3" borderId="10" xfId="41" applyFont="1" applyFill="1" applyBorder="1" applyAlignment="1" applyProtection="1">
      <alignment vertical="top"/>
    </xf>
    <xf numFmtId="1" fontId="3" fillId="3" borderId="18" xfId="41" applyNumberFormat="1" applyFont="1" applyFill="1" applyBorder="1" applyAlignment="1" applyProtection="1">
      <alignment vertical="top"/>
    </xf>
    <xf numFmtId="0" fontId="3" fillId="3" borderId="10" xfId="41" applyFont="1" applyFill="1" applyBorder="1" applyAlignment="1" applyProtection="1">
      <alignment vertical="top"/>
    </xf>
    <xf numFmtId="4" fontId="2" fillId="3" borderId="10" xfId="0" applyNumberFormat="1" applyFont="1" applyFill="1" applyBorder="1" applyAlignment="1" applyProtection="1">
      <alignment vertical="top"/>
    </xf>
    <xf numFmtId="166" fontId="2" fillId="3" borderId="10" xfId="70" applyFont="1" applyFill="1" applyBorder="1" applyAlignment="1" applyProtection="1">
      <alignment horizontal="center" vertical="top"/>
    </xf>
    <xf numFmtId="167" fontId="2" fillId="3" borderId="19" xfId="41" applyNumberFormat="1" applyFont="1" applyFill="1" applyBorder="1" applyAlignment="1" applyProtection="1">
      <alignment horizontal="right" vertical="top"/>
    </xf>
    <xf numFmtId="1" fontId="2" fillId="3" borderId="18" xfId="41" applyNumberFormat="1" applyFont="1" applyFill="1" applyBorder="1" applyAlignment="1" applyProtection="1">
      <alignment vertical="top"/>
    </xf>
    <xf numFmtId="0" fontId="10" fillId="3" borderId="18" xfId="0" applyFont="1" applyFill="1" applyBorder="1" applyAlignment="1" applyProtection="1">
      <alignment vertical="top" wrapText="1"/>
    </xf>
    <xf numFmtId="0" fontId="10" fillId="3" borderId="10" xfId="0" applyFont="1" applyFill="1" applyBorder="1" applyAlignment="1" applyProtection="1">
      <alignment vertical="top" wrapText="1"/>
    </xf>
    <xf numFmtId="166" fontId="11" fillId="3" borderId="10" xfId="70" applyFont="1" applyFill="1" applyBorder="1" applyAlignment="1" applyProtection="1">
      <alignment horizontal="center" vertical="top"/>
    </xf>
    <xf numFmtId="0" fontId="11" fillId="3" borderId="18" xfId="0" applyFont="1" applyFill="1" applyBorder="1" applyAlignment="1" applyProtection="1">
      <alignment horizontal="right" vertical="top" wrapText="1"/>
    </xf>
    <xf numFmtId="168" fontId="2" fillId="3" borderId="18" xfId="41" applyNumberFormat="1" applyFont="1" applyFill="1" applyBorder="1" applyAlignment="1" applyProtection="1">
      <alignment vertical="top"/>
    </xf>
    <xf numFmtId="166" fontId="2" fillId="3" borderId="10" xfId="70" applyFont="1" applyFill="1" applyBorder="1" applyAlignment="1" applyProtection="1">
      <alignment vertical="top"/>
    </xf>
    <xf numFmtId="0" fontId="2" fillId="3" borderId="10" xfId="41" applyFont="1" applyFill="1" applyBorder="1" applyAlignment="1" applyProtection="1">
      <alignment vertical="top" wrapText="1"/>
    </xf>
    <xf numFmtId="0" fontId="2" fillId="3" borderId="18" xfId="41" applyFont="1" applyFill="1" applyBorder="1" applyAlignment="1" applyProtection="1">
      <alignment horizontal="right" vertical="top" wrapText="1"/>
    </xf>
    <xf numFmtId="0" fontId="3" fillId="3" borderId="18" xfId="99" applyFont="1" applyFill="1" applyBorder="1" applyAlignment="1" applyProtection="1">
      <alignment horizontal="right" vertical="top"/>
    </xf>
    <xf numFmtId="0" fontId="3" fillId="3" borderId="10" xfId="99" applyFont="1" applyFill="1" applyBorder="1" applyAlignment="1" applyProtection="1">
      <alignment horizontal="justify" vertical="top" wrapText="1"/>
    </xf>
    <xf numFmtId="4" fontId="11" fillId="3" borderId="10" xfId="0" applyNumberFormat="1" applyFont="1" applyFill="1" applyBorder="1" applyAlignment="1" applyProtection="1">
      <alignment horizontal="center" vertical="top"/>
    </xf>
    <xf numFmtId="0" fontId="2" fillId="3" borderId="18" xfId="99" applyFont="1" applyFill="1" applyBorder="1" applyAlignment="1" applyProtection="1">
      <alignment horizontal="right" vertical="top"/>
    </xf>
    <xf numFmtId="0" fontId="2" fillId="3" borderId="10" xfId="99" applyFont="1" applyFill="1" applyBorder="1" applyAlignment="1" applyProtection="1">
      <alignment horizontal="left" vertical="top"/>
    </xf>
    <xf numFmtId="166" fontId="2" fillId="3" borderId="10" xfId="70" applyFont="1" applyFill="1" applyBorder="1" applyAlignment="1" applyProtection="1">
      <alignment horizontal="center" vertical="top" wrapText="1"/>
    </xf>
    <xf numFmtId="0" fontId="3" fillId="3" borderId="18" xfId="0" applyFont="1" applyFill="1" applyBorder="1" applyAlignment="1" applyProtection="1">
      <alignment horizontal="right" vertical="top" wrapText="1"/>
    </xf>
    <xf numFmtId="166" fontId="2" fillId="3" borderId="10" xfId="70" applyFont="1" applyFill="1" applyBorder="1" applyAlignment="1" applyProtection="1">
      <alignment vertical="top" wrapText="1"/>
    </xf>
    <xf numFmtId="0" fontId="6" fillId="3" borderId="5" xfId="0" applyFont="1" applyFill="1" applyBorder="1" applyAlignment="1" applyProtection="1">
      <alignment horizontal="right" vertical="top"/>
    </xf>
    <xf numFmtId="0" fontId="2" fillId="3" borderId="5" xfId="0" applyFont="1" applyFill="1" applyBorder="1" applyAlignment="1" applyProtection="1">
      <alignment vertical="top"/>
    </xf>
    <xf numFmtId="4" fontId="6" fillId="3" borderId="14" xfId="0" applyNumberFormat="1" applyFont="1" applyFill="1" applyBorder="1" applyAlignment="1" applyProtection="1">
      <alignment vertical="top"/>
    </xf>
    <xf numFmtId="168" fontId="2" fillId="0" borderId="13" xfId="2" applyNumberFormat="1" applyFont="1" applyFill="1" applyBorder="1" applyAlignment="1" applyProtection="1">
      <alignment horizontal="right" vertical="top"/>
    </xf>
    <xf numFmtId="0" fontId="2" fillId="0" borderId="5" xfId="2" applyFont="1" applyFill="1" applyBorder="1" applyAlignment="1" applyProtection="1">
      <alignment vertical="top" wrapText="1"/>
    </xf>
    <xf numFmtId="165" fontId="2" fillId="0" borderId="5" xfId="3" applyFont="1" applyFill="1" applyBorder="1" applyAlignment="1" applyProtection="1">
      <alignment vertical="top"/>
    </xf>
    <xf numFmtId="167" fontId="2" fillId="0" borderId="5" xfId="2" applyNumberFormat="1" applyFont="1" applyFill="1" applyBorder="1" applyAlignment="1" applyProtection="1">
      <alignment horizontal="center" vertical="top"/>
    </xf>
    <xf numFmtId="4" fontId="2" fillId="0" borderId="14" xfId="2" applyNumberFormat="1" applyFont="1" applyFill="1" applyBorder="1" applyAlignment="1" applyProtection="1">
      <alignment horizontal="right" vertical="top"/>
    </xf>
    <xf numFmtId="0" fontId="3" fillId="3" borderId="10" xfId="41" applyFont="1" applyFill="1" applyBorder="1" applyAlignment="1" applyProtection="1">
      <alignment horizontal="left" vertical="top" wrapText="1"/>
    </xf>
    <xf numFmtId="167" fontId="3" fillId="3" borderId="19" xfId="41" applyNumberFormat="1" applyFont="1" applyFill="1" applyBorder="1" applyAlignment="1" applyProtection="1">
      <alignment horizontal="right" vertical="top"/>
    </xf>
    <xf numFmtId="0" fontId="3" fillId="3" borderId="10" xfId="0" applyFont="1" applyFill="1" applyBorder="1" applyAlignment="1" applyProtection="1">
      <alignment vertical="top"/>
    </xf>
    <xf numFmtId="0" fontId="2" fillId="3" borderId="10" xfId="0" applyFont="1" applyFill="1" applyBorder="1" applyAlignment="1" applyProtection="1">
      <alignment vertical="top"/>
    </xf>
    <xf numFmtId="0" fontId="2" fillId="3" borderId="19" xfId="0" applyFont="1" applyFill="1" applyBorder="1" applyAlignment="1" applyProtection="1">
      <alignment vertical="top"/>
    </xf>
    <xf numFmtId="4" fontId="2" fillId="3" borderId="19" xfId="0" applyNumberFormat="1" applyFont="1" applyFill="1" applyBorder="1" applyAlignment="1" applyProtection="1">
      <alignment vertical="top"/>
    </xf>
    <xf numFmtId="4" fontId="3" fillId="3" borderId="19" xfId="41" applyNumberFormat="1" applyFont="1" applyFill="1" applyBorder="1" applyAlignment="1" applyProtection="1">
      <alignment vertical="top"/>
    </xf>
    <xf numFmtId="0" fontId="3" fillId="3" borderId="18" xfId="0" applyNumberFormat="1" applyFont="1" applyFill="1" applyBorder="1" applyAlignment="1" applyProtection="1">
      <alignment horizontal="right" vertical="top"/>
    </xf>
    <xf numFmtId="0" fontId="2" fillId="3" borderId="18" xfId="0" applyNumberFormat="1" applyFont="1" applyFill="1" applyBorder="1" applyAlignment="1" applyProtection="1">
      <alignment horizontal="right" vertical="top"/>
    </xf>
    <xf numFmtId="0" fontId="2" fillId="3" borderId="10" xfId="0" applyNumberFormat="1" applyFont="1" applyFill="1" applyBorder="1" applyAlignment="1" applyProtection="1">
      <alignment horizontal="left" vertical="top" wrapText="1"/>
    </xf>
    <xf numFmtId="167" fontId="2" fillId="3" borderId="19" xfId="41" applyNumberFormat="1" applyFont="1" applyFill="1" applyBorder="1" applyAlignment="1" applyProtection="1">
      <alignment vertical="top" wrapText="1"/>
    </xf>
    <xf numFmtId="4" fontId="2" fillId="3" borderId="19" xfId="100" applyNumberFormat="1" applyFont="1" applyFill="1" applyBorder="1" applyAlignment="1" applyProtection="1">
      <alignment horizontal="right" vertical="top"/>
    </xf>
    <xf numFmtId="0" fontId="5" fillId="3" borderId="10" xfId="0" applyFont="1" applyFill="1" applyBorder="1" applyAlignment="1" applyProtection="1">
      <alignment vertical="top"/>
    </xf>
    <xf numFmtId="2" fontId="2" fillId="3" borderId="18" xfId="0" applyNumberFormat="1" applyFont="1" applyFill="1" applyBorder="1" applyAlignment="1" applyProtection="1">
      <alignment horizontal="right" vertical="top"/>
    </xf>
    <xf numFmtId="37" fontId="3" fillId="3" borderId="18" xfId="0" applyNumberFormat="1" applyFont="1" applyFill="1" applyBorder="1" applyAlignment="1" applyProtection="1">
      <alignment vertical="top"/>
    </xf>
    <xf numFmtId="168" fontId="2" fillId="3" borderId="18" xfId="100" applyNumberFormat="1" applyFont="1" applyFill="1" applyBorder="1" applyAlignment="1" applyProtection="1">
      <alignment horizontal="right" vertical="top"/>
    </xf>
    <xf numFmtId="167" fontId="2" fillId="3" borderId="10" xfId="100" applyNumberFormat="1" applyFont="1" applyFill="1" applyBorder="1" applyAlignment="1" applyProtection="1">
      <alignment horizontal="center" vertical="top"/>
    </xf>
    <xf numFmtId="4" fontId="3" fillId="3" borderId="10" xfId="0" applyNumberFormat="1" applyFont="1" applyFill="1" applyBorder="1" applyAlignment="1" applyProtection="1">
      <alignment horizontal="center" vertical="top"/>
    </xf>
    <xf numFmtId="0" fontId="2" fillId="3" borderId="10" xfId="100" applyFont="1" applyFill="1" applyBorder="1" applyAlignment="1" applyProtection="1">
      <alignment vertical="top" wrapText="1"/>
    </xf>
    <xf numFmtId="0" fontId="2" fillId="3" borderId="5" xfId="17" applyFont="1" applyFill="1" applyBorder="1" applyAlignment="1" applyProtection="1">
      <alignment vertical="top" wrapText="1"/>
    </xf>
    <xf numFmtId="2" fontId="2" fillId="3" borderId="18" xfId="100" applyNumberFormat="1" applyFont="1" applyFill="1" applyBorder="1" applyAlignment="1" applyProtection="1">
      <alignment horizontal="right" vertical="top"/>
    </xf>
    <xf numFmtId="0" fontId="5" fillId="3" borderId="0" xfId="0" applyFont="1" applyFill="1" applyBorder="1" applyAlignment="1" applyProtection="1">
      <alignment vertical="top" wrapText="1"/>
    </xf>
    <xf numFmtId="165" fontId="2" fillId="3" borderId="10" xfId="3" applyFont="1" applyFill="1" applyBorder="1" applyAlignment="1" applyProtection="1">
      <alignment vertical="top"/>
    </xf>
    <xf numFmtId="167" fontId="2" fillId="3" borderId="10" xfId="17" applyNumberFormat="1" applyFont="1" applyFill="1" applyBorder="1" applyAlignment="1" applyProtection="1">
      <alignment horizontal="center" vertical="top"/>
    </xf>
    <xf numFmtId="0" fontId="2" fillId="3" borderId="11" xfId="0" applyFont="1" applyFill="1" applyBorder="1" applyAlignment="1" applyProtection="1">
      <alignment vertical="top" wrapText="1"/>
    </xf>
    <xf numFmtId="4" fontId="2" fillId="3" borderId="11" xfId="0" applyNumberFormat="1" applyFont="1" applyFill="1" applyBorder="1" applyAlignment="1" applyProtection="1">
      <alignment vertical="top"/>
    </xf>
    <xf numFmtId="0" fontId="2" fillId="3" borderId="11" xfId="0" applyFont="1" applyFill="1" applyBorder="1" applyAlignment="1" applyProtection="1">
      <alignment horizontal="center" vertical="top"/>
    </xf>
    <xf numFmtId="4" fontId="2" fillId="3" borderId="19" xfId="41" applyNumberFormat="1" applyFont="1" applyFill="1" applyBorder="1" applyAlignment="1" applyProtection="1">
      <alignment vertical="top"/>
    </xf>
    <xf numFmtId="0" fontId="2" fillId="3" borderId="5" xfId="41" applyFont="1" applyFill="1" applyBorder="1" applyAlignment="1" applyProtection="1">
      <alignment vertical="top" wrapText="1"/>
    </xf>
    <xf numFmtId="170" fontId="2" fillId="3" borderId="5" xfId="100" applyNumberFormat="1" applyFont="1" applyFill="1" applyBorder="1" applyAlignment="1" applyProtection="1">
      <alignment horizontal="center" vertical="top"/>
    </xf>
    <xf numFmtId="1" fontId="2" fillId="3" borderId="18" xfId="100" applyNumberFormat="1" applyFont="1" applyFill="1" applyBorder="1" applyAlignment="1" applyProtection="1">
      <alignment horizontal="right" vertical="top"/>
    </xf>
    <xf numFmtId="0" fontId="5" fillId="3" borderId="5" xfId="0" applyFont="1" applyFill="1" applyBorder="1" applyAlignment="1" applyProtection="1">
      <alignment vertical="top" wrapText="1"/>
    </xf>
    <xf numFmtId="0" fontId="2" fillId="3" borderId="0" xfId="100" applyFont="1" applyFill="1" applyBorder="1" applyAlignment="1" applyProtection="1">
      <alignment vertical="top" wrapText="1"/>
    </xf>
    <xf numFmtId="170" fontId="2" fillId="3" borderId="0" xfId="100" applyNumberFormat="1" applyFont="1" applyFill="1" applyBorder="1" applyAlignment="1" applyProtection="1">
      <alignment horizontal="center" vertical="top"/>
    </xf>
    <xf numFmtId="0" fontId="6" fillId="3" borderId="10" xfId="0" applyFont="1" applyFill="1" applyBorder="1" applyAlignment="1" applyProtection="1">
      <alignment vertical="top"/>
    </xf>
    <xf numFmtId="0" fontId="5" fillId="3" borderId="5" xfId="0" applyFont="1" applyFill="1" applyBorder="1" applyAlignment="1" applyProtection="1">
      <alignment vertical="top"/>
    </xf>
    <xf numFmtId="2" fontId="2" fillId="3" borderId="10" xfId="0" applyNumberFormat="1" applyFont="1" applyFill="1" applyBorder="1" applyAlignment="1" applyProtection="1">
      <alignment vertical="top"/>
    </xf>
    <xf numFmtId="3" fontId="6" fillId="3" borderId="18" xfId="11" applyNumberFormat="1" applyFont="1" applyFill="1" applyBorder="1" applyAlignment="1" applyProtection="1">
      <alignment horizontal="right" vertical="top" wrapText="1"/>
    </xf>
    <xf numFmtId="49" fontId="6" fillId="3" borderId="10" xfId="11" applyNumberFormat="1" applyFont="1" applyFill="1" applyBorder="1" applyAlignment="1" applyProtection="1">
      <alignment horizontal="left" vertical="top" wrapText="1"/>
    </xf>
    <xf numFmtId="4" fontId="2" fillId="3" borderId="10" xfId="11" applyNumberFormat="1" applyFont="1" applyFill="1" applyBorder="1" applyAlignment="1" applyProtection="1">
      <alignment horizontal="right" vertical="top" wrapText="1"/>
    </xf>
    <xf numFmtId="0" fontId="5" fillId="3" borderId="5" xfId="0" applyFont="1" applyFill="1" applyBorder="1" applyAlignment="1" applyProtection="1">
      <alignment horizontal="justify" vertical="top" wrapText="1"/>
    </xf>
    <xf numFmtId="0" fontId="2" fillId="3" borderId="5" xfId="0" applyFont="1" applyFill="1" applyBorder="1" applyAlignment="1" applyProtection="1">
      <alignment horizontal="justify" vertical="top" wrapText="1"/>
    </xf>
    <xf numFmtId="0" fontId="3" fillId="3" borderId="5" xfId="0" applyNumberFormat="1" applyFont="1" applyFill="1" applyBorder="1" applyAlignment="1" applyProtection="1">
      <alignment horizontal="left" vertical="top" wrapText="1"/>
    </xf>
    <xf numFmtId="4" fontId="2" fillId="3" borderId="5" xfId="35" applyNumberFormat="1" applyFont="1" applyFill="1" applyBorder="1" applyAlignment="1" applyProtection="1">
      <alignment horizontal="right" vertical="top" wrapText="1"/>
    </xf>
    <xf numFmtId="4" fontId="2" fillId="3" borderId="14" xfId="87" applyNumberFormat="1" applyFont="1" applyFill="1" applyBorder="1" applyAlignment="1" applyProtection="1">
      <alignment vertical="top" wrapText="1"/>
    </xf>
    <xf numFmtId="0" fontId="3" fillId="3" borderId="34" xfId="0" applyFont="1" applyFill="1" applyBorder="1" applyAlignment="1" applyProtection="1">
      <alignment horizontal="right" vertical="top" wrapText="1"/>
    </xf>
    <xf numFmtId="0" fontId="3" fillId="3" borderId="12" xfId="0" applyFont="1" applyFill="1" applyBorder="1" applyAlignment="1" applyProtection="1">
      <alignment horizontal="left" vertical="top" wrapText="1"/>
    </xf>
    <xf numFmtId="4" fontId="3" fillId="3" borderId="30" xfId="0" applyNumberFormat="1" applyFont="1" applyFill="1" applyBorder="1" applyAlignment="1" applyProtection="1">
      <alignment vertical="top"/>
    </xf>
    <xf numFmtId="4" fontId="3" fillId="3" borderId="30" xfId="0" applyNumberFormat="1" applyFont="1" applyFill="1" applyBorder="1" applyAlignment="1" applyProtection="1">
      <alignment horizontal="center" vertical="top"/>
    </xf>
    <xf numFmtId="167" fontId="3" fillId="3" borderId="35" xfId="41" applyNumberFormat="1" applyFont="1" applyFill="1" applyBorder="1" applyAlignment="1" applyProtection="1">
      <alignment vertical="top"/>
    </xf>
    <xf numFmtId="0" fontId="2" fillId="3" borderId="34" xfId="0" applyFont="1" applyFill="1" applyBorder="1" applyAlignment="1" applyProtection="1">
      <alignment horizontal="right" vertical="top" wrapText="1"/>
    </xf>
    <xf numFmtId="0" fontId="2" fillId="3" borderId="12" xfId="0" applyFont="1" applyFill="1" applyBorder="1" applyAlignment="1" applyProtection="1">
      <alignment horizontal="left" vertical="top" wrapText="1"/>
    </xf>
    <xf numFmtId="4" fontId="2" fillId="3" borderId="30" xfId="0" applyNumberFormat="1" applyFont="1" applyFill="1" applyBorder="1" applyAlignment="1" applyProtection="1">
      <alignment vertical="top"/>
    </xf>
    <xf numFmtId="4" fontId="2" fillId="3" borderId="30" xfId="0" applyNumberFormat="1" applyFont="1" applyFill="1" applyBorder="1" applyAlignment="1" applyProtection="1">
      <alignment horizontal="center" vertical="top"/>
    </xf>
    <xf numFmtId="167" fontId="2" fillId="3" borderId="35" xfId="41" applyNumberFormat="1" applyFont="1" applyFill="1" applyBorder="1" applyAlignment="1" applyProtection="1">
      <alignment vertical="top"/>
    </xf>
    <xf numFmtId="0" fontId="3" fillId="3" borderId="34" xfId="0" applyFont="1" applyFill="1" applyBorder="1" applyAlignment="1" applyProtection="1">
      <alignment horizontal="right" vertical="top"/>
    </xf>
    <xf numFmtId="0" fontId="3" fillId="3" borderId="12" xfId="0" applyFont="1" applyFill="1" applyBorder="1" applyAlignment="1" applyProtection="1">
      <alignment horizontal="left" vertical="top"/>
    </xf>
    <xf numFmtId="0" fontId="2" fillId="3" borderId="34" xfId="0" applyFont="1" applyFill="1" applyBorder="1" applyAlignment="1" applyProtection="1">
      <alignment horizontal="right" vertical="top"/>
    </xf>
    <xf numFmtId="0" fontId="2" fillId="3" borderId="5" xfId="110" applyFont="1" applyFill="1" applyBorder="1" applyAlignment="1" applyProtection="1">
      <alignment horizontal="left" vertical="top" wrapText="1"/>
    </xf>
    <xf numFmtId="0" fontId="2" fillId="3" borderId="10" xfId="78" applyFont="1" applyFill="1" applyBorder="1" applyAlignment="1" applyProtection="1">
      <alignment vertical="top" wrapText="1"/>
    </xf>
    <xf numFmtId="4" fontId="2" fillId="3" borderId="30" xfId="0" applyNumberFormat="1" applyFont="1" applyFill="1" applyBorder="1" applyAlignment="1" applyProtection="1">
      <alignment horizontal="center" vertical="top" wrapText="1"/>
    </xf>
    <xf numFmtId="0" fontId="3" fillId="3" borderId="5" xfId="113" applyFont="1" applyFill="1" applyBorder="1" applyAlignment="1" applyProtection="1">
      <alignment horizontal="left" vertical="top" wrapText="1"/>
    </xf>
    <xf numFmtId="4" fontId="2" fillId="3" borderId="5" xfId="113" applyNumberFormat="1" applyFont="1" applyFill="1" applyBorder="1" applyAlignment="1" applyProtection="1">
      <alignment vertical="top" wrapText="1"/>
    </xf>
    <xf numFmtId="4" fontId="2" fillId="3" borderId="5" xfId="113" applyNumberFormat="1" applyFont="1" applyFill="1" applyBorder="1" applyAlignment="1" applyProtection="1">
      <alignment horizontal="center" vertical="top"/>
    </xf>
    <xf numFmtId="39" fontId="2" fillId="3" borderId="36" xfId="113" applyNumberFormat="1" applyFont="1" applyFill="1" applyBorder="1" applyAlignment="1" applyProtection="1">
      <alignment horizontal="right" vertical="top" wrapText="1"/>
    </xf>
    <xf numFmtId="0" fontId="31" fillId="3" borderId="5" xfId="0" applyFont="1" applyFill="1" applyBorder="1" applyAlignment="1" applyProtection="1">
      <alignment vertical="top" wrapText="1"/>
    </xf>
    <xf numFmtId="0" fontId="3" fillId="3" borderId="5" xfId="113" applyFont="1" applyFill="1" applyBorder="1" applyAlignment="1" applyProtection="1">
      <alignment vertical="top" wrapText="1"/>
    </xf>
    <xf numFmtId="166" fontId="2" fillId="3" borderId="5" xfId="22" applyFont="1" applyFill="1" applyBorder="1" applyAlignment="1" applyProtection="1">
      <alignment horizontal="center" vertical="top" wrapText="1"/>
    </xf>
    <xf numFmtId="0" fontId="2" fillId="3" borderId="5" xfId="113" applyFont="1" applyFill="1" applyBorder="1" applyAlignment="1" applyProtection="1">
      <alignment horizontal="center" vertical="top"/>
    </xf>
    <xf numFmtId="2" fontId="2" fillId="3" borderId="5" xfId="113" applyNumberFormat="1" applyFont="1" applyFill="1" applyBorder="1" applyAlignment="1" applyProtection="1">
      <alignment vertical="top" wrapText="1"/>
    </xf>
    <xf numFmtId="0" fontId="3" fillId="3" borderId="5" xfId="110" applyFont="1" applyFill="1" applyBorder="1" applyAlignment="1" applyProtection="1">
      <alignment horizontal="left" vertical="top" wrapText="1"/>
    </xf>
    <xf numFmtId="167" fontId="2" fillId="3" borderId="5" xfId="116" applyNumberFormat="1" applyFont="1" applyFill="1" applyBorder="1" applyAlignment="1" applyProtection="1">
      <alignment vertical="top"/>
    </xf>
    <xf numFmtId="0" fontId="3" fillId="3" borderId="0" xfId="0" applyFont="1" applyFill="1" applyBorder="1" applyAlignment="1" applyProtection="1">
      <alignment horizontal="right" vertical="top"/>
    </xf>
    <xf numFmtId="0" fontId="2" fillId="3" borderId="0" xfId="113" applyFont="1" applyFill="1" applyBorder="1" applyAlignment="1" applyProtection="1">
      <alignment horizontal="center" vertical="top"/>
    </xf>
    <xf numFmtId="1" fontId="3" fillId="3" borderId="34" xfId="0" applyNumberFormat="1" applyFont="1" applyFill="1" applyBorder="1" applyAlignment="1" applyProtection="1">
      <alignment horizontal="right" vertical="top"/>
    </xf>
    <xf numFmtId="4" fontId="2" fillId="3" borderId="20" xfId="0" applyNumberFormat="1" applyFont="1" applyFill="1" applyBorder="1" applyAlignment="1" applyProtection="1">
      <alignment vertical="top"/>
    </xf>
    <xf numFmtId="2" fontId="3" fillId="3" borderId="34" xfId="0" applyNumberFormat="1" applyFont="1" applyFill="1" applyBorder="1" applyAlignment="1" applyProtection="1">
      <alignment horizontal="right" vertical="top"/>
    </xf>
    <xf numFmtId="37" fontId="3" fillId="3" borderId="18" xfId="0" applyNumberFormat="1" applyFont="1" applyFill="1" applyBorder="1" applyAlignment="1" applyProtection="1">
      <alignment horizontal="right" vertical="top"/>
    </xf>
    <xf numFmtId="0" fontId="5" fillId="3" borderId="10" xfId="0" applyFont="1" applyFill="1" applyBorder="1" applyAlignment="1" applyProtection="1">
      <alignment vertical="top" wrapText="1"/>
    </xf>
    <xf numFmtId="168" fontId="2" fillId="3" borderId="18" xfId="0" applyNumberFormat="1" applyFont="1" applyFill="1" applyBorder="1" applyAlignment="1" applyProtection="1">
      <alignment horizontal="right" vertical="top"/>
    </xf>
    <xf numFmtId="167" fontId="2" fillId="3" borderId="10" xfId="38" applyNumberFormat="1" applyFont="1" applyFill="1" applyBorder="1" applyAlignment="1" applyProtection="1">
      <alignment horizontal="center" vertical="top" wrapText="1"/>
    </xf>
    <xf numFmtId="0" fontId="2" fillId="3" borderId="0" xfId="0" applyFont="1" applyFill="1" applyBorder="1" applyAlignment="1" applyProtection="1">
      <alignment vertical="top"/>
    </xf>
    <xf numFmtId="1" fontId="3" fillId="3" borderId="18" xfId="41" applyNumberFormat="1" applyFont="1" applyFill="1" applyBorder="1" applyAlignment="1" applyProtection="1">
      <alignment horizontal="right" vertical="top"/>
    </xf>
    <xf numFmtId="168" fontId="2" fillId="3" borderId="18" xfId="41" applyNumberFormat="1" applyFont="1" applyFill="1" applyBorder="1" applyAlignment="1" applyProtection="1">
      <alignment horizontal="right" vertical="top" wrapText="1"/>
    </xf>
    <xf numFmtId="0" fontId="5" fillId="3" borderId="6" xfId="0" applyFont="1" applyFill="1" applyBorder="1" applyAlignment="1" applyProtection="1">
      <alignment vertical="top"/>
    </xf>
    <xf numFmtId="0" fontId="3" fillId="3" borderId="18" xfId="41" applyFont="1" applyFill="1" applyBorder="1" applyAlignment="1" applyProtection="1">
      <alignment horizontal="right" vertical="top" wrapText="1"/>
    </xf>
    <xf numFmtId="0" fontId="3" fillId="3" borderId="10" xfId="0" applyNumberFormat="1" applyFont="1" applyFill="1" applyBorder="1" applyAlignment="1" applyProtection="1">
      <alignment vertical="top" wrapText="1"/>
    </xf>
    <xf numFmtId="0" fontId="3" fillId="3" borderId="10" xfId="99" applyFont="1" applyFill="1" applyBorder="1" applyAlignment="1" applyProtection="1">
      <alignment horizontal="left" vertical="top" wrapText="1"/>
    </xf>
    <xf numFmtId="49" fontId="3" fillId="3" borderId="10" xfId="11" applyNumberFormat="1" applyFont="1" applyFill="1" applyBorder="1" applyAlignment="1" applyProtection="1">
      <alignment vertical="top" wrapText="1"/>
    </xf>
    <xf numFmtId="166" fontId="2" fillId="3" borderId="10" xfId="70" applyFont="1" applyFill="1" applyBorder="1" applyAlignment="1" applyProtection="1">
      <alignment horizontal="right" vertical="top" wrapText="1"/>
    </xf>
    <xf numFmtId="188" fontId="3" fillId="3" borderId="18" xfId="70" applyNumberFormat="1" applyFont="1" applyFill="1" applyBorder="1" applyAlignment="1" applyProtection="1">
      <alignment horizontal="right" vertical="top" wrapText="1"/>
    </xf>
    <xf numFmtId="0" fontId="3" fillId="3" borderId="10" xfId="41" applyFont="1" applyFill="1" applyBorder="1" applyAlignment="1" applyProtection="1">
      <alignment vertical="top" wrapText="1"/>
    </xf>
    <xf numFmtId="1" fontId="6" fillId="3" borderId="13" xfId="0" applyNumberFormat="1" applyFont="1" applyFill="1" applyBorder="1" applyAlignment="1" applyProtection="1">
      <alignment vertical="top"/>
    </xf>
    <xf numFmtId="0" fontId="6" fillId="3" borderId="5" xfId="0" applyFont="1" applyFill="1" applyBorder="1" applyAlignment="1" applyProtection="1">
      <alignment vertical="top"/>
    </xf>
    <xf numFmtId="0" fontId="6" fillId="3" borderId="5" xfId="0" applyFont="1" applyFill="1" applyBorder="1" applyAlignment="1" applyProtection="1">
      <alignment horizontal="center" vertical="top"/>
    </xf>
    <xf numFmtId="0" fontId="2" fillId="3" borderId="14" xfId="0" applyFont="1" applyFill="1" applyBorder="1" applyAlignment="1" applyProtection="1">
      <alignment vertical="top"/>
    </xf>
    <xf numFmtId="168" fontId="5" fillId="3" borderId="13" xfId="0" applyNumberFormat="1" applyFont="1" applyFill="1" applyBorder="1" applyAlignment="1" applyProtection="1">
      <alignment vertical="top"/>
    </xf>
    <xf numFmtId="4" fontId="5" fillId="3" borderId="5" xfId="0" applyNumberFormat="1" applyFont="1" applyFill="1" applyBorder="1" applyAlignment="1" applyProtection="1">
      <alignment vertical="top"/>
    </xf>
    <xf numFmtId="0" fontId="5" fillId="3" borderId="5" xfId="0" applyFont="1" applyFill="1" applyBorder="1" applyAlignment="1" applyProtection="1">
      <alignment horizontal="center" vertical="top"/>
    </xf>
    <xf numFmtId="4" fontId="2" fillId="3" borderId="14" xfId="0" applyNumberFormat="1" applyFont="1" applyFill="1" applyBorder="1" applyAlignment="1" applyProtection="1">
      <alignment vertical="top"/>
    </xf>
    <xf numFmtId="0" fontId="5" fillId="3" borderId="13" xfId="0" applyFont="1" applyFill="1" applyBorder="1" applyAlignment="1" applyProtection="1">
      <alignment vertical="top"/>
    </xf>
    <xf numFmtId="168" fontId="6" fillId="3" borderId="13" xfId="0" applyNumberFormat="1" applyFont="1" applyFill="1" applyBorder="1" applyAlignment="1" applyProtection="1">
      <alignment vertical="top"/>
    </xf>
    <xf numFmtId="0" fontId="5" fillId="3" borderId="13" xfId="0" applyFont="1" applyFill="1" applyBorder="1" applyAlignment="1" applyProtection="1">
      <alignment horizontal="right" vertical="top"/>
    </xf>
    <xf numFmtId="2" fontId="5" fillId="3" borderId="13" xfId="0" applyNumberFormat="1" applyFont="1" applyFill="1" applyBorder="1" applyAlignment="1" applyProtection="1">
      <alignment vertical="top"/>
    </xf>
    <xf numFmtId="1" fontId="5" fillId="3" borderId="13" xfId="0" applyNumberFormat="1" applyFont="1" applyFill="1" applyBorder="1" applyAlignment="1" applyProtection="1">
      <alignment vertical="top"/>
    </xf>
    <xf numFmtId="0" fontId="6" fillId="3" borderId="5" xfId="0" applyFont="1" applyFill="1" applyBorder="1" applyAlignment="1" applyProtection="1">
      <alignment vertical="top" wrapText="1"/>
    </xf>
    <xf numFmtId="2" fontId="6" fillId="3" borderId="13" xfId="0" applyNumberFormat="1" applyFont="1" applyFill="1" applyBorder="1" applyAlignment="1" applyProtection="1">
      <alignment vertical="top"/>
    </xf>
    <xf numFmtId="168" fontId="2" fillId="3" borderId="13" xfId="0" applyNumberFormat="1" applyFont="1" applyFill="1" applyBorder="1" applyAlignment="1" applyProtection="1">
      <alignment vertical="top"/>
    </xf>
    <xf numFmtId="0" fontId="2" fillId="3" borderId="5" xfId="9" applyFont="1" applyFill="1" applyBorder="1" applyAlignment="1" applyProtection="1">
      <alignment vertical="top"/>
    </xf>
    <xf numFmtId="4" fontId="2" fillId="3" borderId="5" xfId="9" applyNumberFormat="1" applyFont="1" applyFill="1" applyBorder="1" applyAlignment="1" applyProtection="1">
      <alignment vertical="top" wrapText="1"/>
    </xf>
    <xf numFmtId="170" fontId="11" fillId="3" borderId="5" xfId="9" applyNumberFormat="1" applyFont="1" applyFill="1" applyBorder="1" applyAlignment="1" applyProtection="1">
      <alignment horizontal="center" vertical="top"/>
    </xf>
    <xf numFmtId="0" fontId="2" fillId="3" borderId="5" xfId="9" applyFont="1" applyFill="1" applyBorder="1" applyAlignment="1" applyProtection="1">
      <alignment horizontal="left" vertical="top"/>
    </xf>
    <xf numFmtId="187" fontId="6" fillId="3" borderId="13" xfId="0" applyNumberFormat="1" applyFont="1" applyFill="1" applyBorder="1" applyAlignment="1" applyProtection="1">
      <alignment horizontal="right" vertical="top" wrapText="1"/>
    </xf>
    <xf numFmtId="0" fontId="3" fillId="3" borderId="5" xfId="0" applyFont="1" applyFill="1" applyBorder="1" applyAlignment="1" applyProtection="1">
      <alignment horizontal="left" vertical="top" wrapText="1"/>
    </xf>
    <xf numFmtId="167" fontId="2" fillId="3" borderId="5" xfId="0" applyNumberFormat="1" applyFont="1" applyFill="1" applyBorder="1" applyAlignment="1" applyProtection="1">
      <alignment horizontal="right" vertical="top"/>
    </xf>
    <xf numFmtId="167" fontId="2" fillId="3" borderId="5" xfId="0" applyNumberFormat="1" applyFont="1" applyFill="1" applyBorder="1" applyAlignment="1" applyProtection="1">
      <alignment horizontal="center" vertical="top"/>
    </xf>
    <xf numFmtId="171" fontId="5" fillId="3" borderId="13" xfId="0" applyNumberFormat="1" applyFont="1" applyFill="1" applyBorder="1" applyAlignment="1" applyProtection="1">
      <alignment horizontal="right" vertical="top"/>
    </xf>
    <xf numFmtId="0" fontId="2" fillId="3" borderId="5" xfId="0" applyFont="1" applyFill="1" applyBorder="1" applyAlignment="1" applyProtection="1">
      <alignment horizontal="center" vertical="top"/>
    </xf>
    <xf numFmtId="185" fontId="5" fillId="3" borderId="13" xfId="0" applyNumberFormat="1" applyFont="1" applyFill="1" applyBorder="1" applyAlignment="1" applyProtection="1">
      <alignment horizontal="right" vertical="top" wrapText="1"/>
    </xf>
    <xf numFmtId="0" fontId="2" fillId="3" borderId="5" xfId="0" applyFont="1" applyFill="1" applyBorder="1" applyAlignment="1" applyProtection="1">
      <alignment horizontal="left" vertical="top" wrapText="1"/>
    </xf>
    <xf numFmtId="0" fontId="2" fillId="3" borderId="5" xfId="9" applyFont="1" applyFill="1" applyBorder="1" applyAlignment="1" applyProtection="1">
      <alignment horizontal="center" vertical="top"/>
    </xf>
    <xf numFmtId="168" fontId="3" fillId="3" borderId="13" xfId="0" applyNumberFormat="1" applyFont="1" applyFill="1" applyBorder="1" applyAlignment="1" applyProtection="1">
      <alignment vertical="top"/>
    </xf>
    <xf numFmtId="0" fontId="3" fillId="3" borderId="5" xfId="9" applyFont="1" applyFill="1" applyBorder="1" applyAlignment="1" applyProtection="1">
      <alignment horizontal="left" vertical="top"/>
    </xf>
    <xf numFmtId="0" fontId="2" fillId="3" borderId="13" xfId="0" applyNumberFormat="1" applyFont="1" applyFill="1" applyBorder="1" applyAlignment="1" applyProtection="1">
      <alignment horizontal="right" vertical="top"/>
    </xf>
    <xf numFmtId="170" fontId="2" fillId="3" borderId="5" xfId="9" applyNumberFormat="1" applyFont="1" applyFill="1" applyBorder="1" applyAlignment="1" applyProtection="1">
      <alignment horizontal="center" vertical="top"/>
    </xf>
    <xf numFmtId="0" fontId="2" fillId="3" borderId="5" xfId="9" applyFont="1" applyFill="1" applyBorder="1" applyAlignment="1" applyProtection="1">
      <alignment vertical="top" wrapText="1"/>
    </xf>
    <xf numFmtId="0" fontId="3" fillId="3" borderId="5" xfId="9" applyFont="1" applyFill="1" applyBorder="1" applyAlignment="1" applyProtection="1">
      <alignment vertical="top" wrapText="1"/>
    </xf>
    <xf numFmtId="167" fontId="2" fillId="3" borderId="5" xfId="9" applyNumberFormat="1" applyFont="1" applyFill="1" applyBorder="1" applyAlignment="1" applyProtection="1">
      <alignment horizontal="center" vertical="top" wrapText="1"/>
    </xf>
    <xf numFmtId="4" fontId="11" fillId="3" borderId="5" xfId="9" applyNumberFormat="1" applyFont="1" applyFill="1" applyBorder="1" applyAlignment="1" applyProtection="1">
      <alignment horizontal="right" vertical="top"/>
    </xf>
    <xf numFmtId="0" fontId="3" fillId="3" borderId="5" xfId="9" quotePrefix="1" applyFont="1" applyFill="1" applyBorder="1" applyAlignment="1" applyProtection="1">
      <alignment horizontal="left" vertical="top"/>
    </xf>
    <xf numFmtId="0" fontId="2" fillId="3" borderId="5" xfId="9" quotePrefix="1" applyFont="1" applyFill="1" applyBorder="1" applyAlignment="1" applyProtection="1">
      <alignment horizontal="left" vertical="top"/>
    </xf>
    <xf numFmtId="167" fontId="2" fillId="3" borderId="5" xfId="23" applyNumberFormat="1" applyFont="1" applyFill="1" applyBorder="1" applyAlignment="1" applyProtection="1">
      <alignment horizontal="center" vertical="top" wrapText="1"/>
    </xf>
    <xf numFmtId="2" fontId="3" fillId="3" borderId="13" xfId="0" applyNumberFormat="1" applyFont="1" applyFill="1" applyBorder="1" applyAlignment="1" applyProtection="1">
      <alignment vertical="top"/>
    </xf>
    <xf numFmtId="4" fontId="2" fillId="3" borderId="5" xfId="9" applyNumberFormat="1" applyFont="1" applyFill="1" applyBorder="1" applyAlignment="1" applyProtection="1">
      <alignment horizontal="right" vertical="top"/>
    </xf>
    <xf numFmtId="4" fontId="11" fillId="3" borderId="5" xfId="9" applyNumberFormat="1" applyFont="1" applyFill="1" applyBorder="1" applyAlignment="1" applyProtection="1">
      <alignment horizontal="center" vertical="top"/>
    </xf>
    <xf numFmtId="0" fontId="11" fillId="3" borderId="5" xfId="9" applyFont="1" applyFill="1" applyBorder="1" applyAlignment="1" applyProtection="1">
      <alignment horizontal="left" vertical="top" wrapText="1"/>
    </xf>
    <xf numFmtId="0" fontId="11" fillId="3" borderId="5" xfId="9" applyFont="1" applyFill="1" applyBorder="1" applyAlignment="1" applyProtection="1">
      <alignment horizontal="left" vertical="top"/>
    </xf>
    <xf numFmtId="0" fontId="2" fillId="3" borderId="5" xfId="9" applyFont="1" applyFill="1" applyBorder="1" applyAlignment="1" applyProtection="1">
      <alignment horizontal="left" vertical="top" wrapText="1"/>
    </xf>
    <xf numFmtId="0" fontId="2" fillId="0" borderId="11" xfId="96" applyNumberFormat="1" applyFont="1" applyFill="1" applyBorder="1" applyAlignment="1" applyProtection="1">
      <alignment vertical="top" wrapText="1"/>
    </xf>
    <xf numFmtId="0" fontId="6" fillId="3" borderId="13" xfId="0" applyFont="1" applyFill="1" applyBorder="1" applyAlignment="1" applyProtection="1">
      <alignment vertical="top"/>
    </xf>
    <xf numFmtId="0" fontId="6" fillId="3" borderId="0" xfId="0" applyFont="1" applyFill="1" applyBorder="1" applyAlignment="1" applyProtection="1">
      <alignment vertical="top"/>
    </xf>
    <xf numFmtId="0" fontId="29" fillId="0" borderId="0" xfId="0" applyFont="1" applyBorder="1" applyProtection="1"/>
    <xf numFmtId="4" fontId="5" fillId="3" borderId="5" xfId="0" applyNumberFormat="1" applyFont="1" applyFill="1" applyBorder="1" applyAlignment="1" applyProtection="1">
      <alignment horizontal="right" vertical="top"/>
    </xf>
    <xf numFmtId="168" fontId="3" fillId="3" borderId="13" xfId="2" applyNumberFormat="1" applyFont="1" applyFill="1" applyBorder="1" applyAlignment="1" applyProtection="1">
      <alignment horizontal="right" vertical="top"/>
    </xf>
    <xf numFmtId="0" fontId="3" fillId="3" borderId="5" xfId="0" applyNumberFormat="1" applyFont="1" applyFill="1" applyBorder="1" applyAlignment="1" applyProtection="1">
      <alignment vertical="top" wrapText="1"/>
    </xf>
    <xf numFmtId="0" fontId="27" fillId="3" borderId="13" xfId="0" applyFont="1" applyFill="1" applyBorder="1" applyAlignment="1" applyProtection="1">
      <alignment vertical="top" wrapText="1"/>
    </xf>
    <xf numFmtId="0" fontId="15" fillId="3" borderId="5" xfId="0" applyFont="1" applyFill="1" applyBorder="1" applyAlignment="1" applyProtection="1">
      <alignment vertical="top" wrapText="1"/>
    </xf>
    <xf numFmtId="0" fontId="15" fillId="3" borderId="14" xfId="0" applyFont="1" applyFill="1" applyBorder="1" applyAlignment="1" applyProtection="1">
      <alignment vertical="top" wrapText="1"/>
    </xf>
    <xf numFmtId="0" fontId="15" fillId="3" borderId="13" xfId="0" applyFont="1" applyFill="1" applyBorder="1" applyAlignment="1" applyProtection="1">
      <alignment vertical="top" wrapText="1"/>
    </xf>
    <xf numFmtId="166" fontId="2" fillId="3" borderId="5" xfId="70" applyFont="1" applyFill="1" applyBorder="1" applyAlignment="1" applyProtection="1">
      <alignment horizontal="center" vertical="top"/>
    </xf>
    <xf numFmtId="0" fontId="27" fillId="3" borderId="5" xfId="0" applyFont="1" applyFill="1" applyBorder="1" applyAlignment="1" applyProtection="1">
      <alignment vertical="top" wrapText="1"/>
    </xf>
    <xf numFmtId="0" fontId="10" fillId="3" borderId="13" xfId="0" applyFont="1" applyFill="1" applyBorder="1" applyAlignment="1" applyProtection="1">
      <alignment vertical="top" wrapText="1"/>
    </xf>
    <xf numFmtId="0" fontId="10" fillId="3" borderId="5" xfId="0" applyNumberFormat="1" applyFont="1" applyFill="1" applyBorder="1" applyAlignment="1" applyProtection="1">
      <alignment vertical="top" wrapText="1"/>
    </xf>
    <xf numFmtId="166" fontId="11" fillId="3" borderId="5" xfId="70" applyFont="1" applyFill="1" applyBorder="1" applyAlignment="1" applyProtection="1">
      <alignment horizontal="center" vertical="top"/>
    </xf>
    <xf numFmtId="167" fontId="2" fillId="3" borderId="14" xfId="41" applyNumberFormat="1" applyFont="1" applyFill="1" applyBorder="1" applyAlignment="1" applyProtection="1">
      <alignment horizontal="right" vertical="top"/>
    </xf>
    <xf numFmtId="0" fontId="11" fillId="3" borderId="13" xfId="0" applyFont="1" applyFill="1" applyBorder="1" applyAlignment="1" applyProtection="1">
      <alignment horizontal="right" vertical="top" wrapText="1"/>
    </xf>
    <xf numFmtId="0" fontId="2" fillId="3" borderId="13" xfId="0" applyFont="1" applyFill="1" applyBorder="1" applyAlignment="1" applyProtection="1">
      <alignment horizontal="right" vertical="top" wrapText="1"/>
    </xf>
    <xf numFmtId="1" fontId="3" fillId="3" borderId="13" xfId="41" applyNumberFormat="1" applyFont="1" applyFill="1" applyBorder="1" applyAlignment="1" applyProtection="1">
      <alignment horizontal="right" vertical="top"/>
    </xf>
    <xf numFmtId="0" fontId="3" fillId="3" borderId="5" xfId="41" applyFont="1" applyFill="1" applyBorder="1" applyAlignment="1" applyProtection="1">
      <alignment vertical="top"/>
    </xf>
    <xf numFmtId="166" fontId="2" fillId="3" borderId="5" xfId="70" applyFont="1" applyFill="1" applyBorder="1" applyAlignment="1" applyProtection="1">
      <alignment vertical="top"/>
    </xf>
    <xf numFmtId="168" fontId="2" fillId="3" borderId="13" xfId="41" applyNumberFormat="1" applyFont="1" applyFill="1" applyBorder="1" applyAlignment="1" applyProtection="1">
      <alignment horizontal="right" vertical="top"/>
    </xf>
    <xf numFmtId="1" fontId="3" fillId="3" borderId="13" xfId="41" applyNumberFormat="1" applyFont="1" applyFill="1" applyBorder="1" applyAlignment="1" applyProtection="1">
      <alignment horizontal="right" vertical="top" wrapText="1"/>
    </xf>
    <xf numFmtId="0" fontId="2" fillId="3" borderId="13" xfId="41" applyFont="1" applyFill="1" applyBorder="1" applyAlignment="1" applyProtection="1">
      <alignment horizontal="right" vertical="top" wrapText="1"/>
    </xf>
    <xf numFmtId="1" fontId="3" fillId="3" borderId="13" xfId="99" applyNumberFormat="1" applyFont="1" applyFill="1" applyBorder="1" applyAlignment="1" applyProtection="1">
      <alignment horizontal="right" vertical="top"/>
    </xf>
    <xf numFmtId="0" fontId="3" fillId="3" borderId="13" xfId="72" applyNumberFormat="1" applyFont="1" applyFill="1" applyBorder="1" applyAlignment="1" applyProtection="1">
      <alignment horizontal="center" vertical="top"/>
    </xf>
    <xf numFmtId="0" fontId="3" fillId="3" borderId="5" xfId="72" applyFont="1" applyFill="1" applyBorder="1" applyAlignment="1" applyProtection="1">
      <alignment vertical="top" wrapText="1"/>
    </xf>
    <xf numFmtId="4" fontId="2" fillId="3" borderId="14" xfId="72" applyNumberFormat="1" applyFont="1" applyFill="1" applyBorder="1" applyAlignment="1" applyProtection="1">
      <alignment horizontal="right" vertical="top"/>
    </xf>
    <xf numFmtId="1" fontId="3" fillId="3" borderId="18" xfId="0" applyNumberFormat="1" applyFont="1" applyFill="1" applyBorder="1" applyAlignment="1" applyProtection="1">
      <alignment horizontal="right" vertical="top"/>
    </xf>
    <xf numFmtId="39" fontId="2" fillId="3" borderId="10" xfId="73" applyNumberFormat="1" applyFont="1" applyFill="1" applyBorder="1" applyAlignment="1" applyProtection="1">
      <alignment horizontal="center" vertical="top"/>
    </xf>
    <xf numFmtId="39" fontId="2" fillId="3" borderId="10" xfId="0" applyNumberFormat="1" applyFont="1" applyFill="1" applyBorder="1" applyAlignment="1" applyProtection="1">
      <alignment horizontal="center" vertical="top"/>
    </xf>
    <xf numFmtId="39" fontId="3" fillId="3" borderId="19" xfId="73" applyNumberFormat="1" applyFont="1" applyFill="1" applyBorder="1" applyAlignment="1" applyProtection="1">
      <alignment horizontal="right" vertical="top" wrapText="1"/>
    </xf>
    <xf numFmtId="0" fontId="3" fillId="3" borderId="13" xfId="72" applyNumberFormat="1" applyFont="1" applyFill="1" applyBorder="1" applyAlignment="1" applyProtection="1">
      <alignment horizontal="right" vertical="top"/>
    </xf>
    <xf numFmtId="0" fontId="15" fillId="3" borderId="5" xfId="0" applyFont="1" applyFill="1" applyBorder="1" applyAlignment="1" applyProtection="1">
      <alignment horizontal="center" vertical="top" wrapText="1"/>
    </xf>
    <xf numFmtId="0" fontId="3" fillId="3" borderId="5" xfId="0" applyFont="1" applyFill="1" applyBorder="1" applyAlignment="1" applyProtection="1">
      <alignment vertical="top" wrapText="1"/>
    </xf>
    <xf numFmtId="43" fontId="2" fillId="3" borderId="5" xfId="73" applyFont="1" applyFill="1" applyBorder="1" applyAlignment="1" applyProtection="1">
      <alignment horizontal="right" vertical="top" wrapText="1"/>
    </xf>
    <xf numFmtId="43" fontId="2" fillId="3" borderId="5" xfId="73" applyFont="1" applyFill="1" applyBorder="1" applyAlignment="1" applyProtection="1">
      <alignment horizontal="center" vertical="top" wrapText="1"/>
    </xf>
    <xf numFmtId="166" fontId="2" fillId="3" borderId="5" xfId="22" applyFont="1" applyFill="1" applyBorder="1" applyAlignment="1" applyProtection="1">
      <alignment horizontal="right" vertical="top" wrapText="1"/>
    </xf>
    <xf numFmtId="4" fontId="2" fillId="3" borderId="14" xfId="0" applyNumberFormat="1" applyFont="1" applyFill="1" applyBorder="1" applyAlignment="1" applyProtection="1">
      <alignment horizontal="right" vertical="top" wrapText="1"/>
    </xf>
    <xf numFmtId="0" fontId="2" fillId="3" borderId="13" xfId="0" applyFont="1" applyFill="1" applyBorder="1" applyAlignment="1" applyProtection="1">
      <alignment horizontal="right" vertical="top"/>
    </xf>
    <xf numFmtId="4" fontId="2" fillId="3" borderId="5" xfId="0" applyNumberFormat="1" applyFont="1" applyFill="1" applyBorder="1" applyAlignment="1" applyProtection="1">
      <alignment horizontal="center" vertical="top"/>
    </xf>
    <xf numFmtId="1" fontId="3" fillId="3" borderId="13" xfId="41" applyNumberFormat="1" applyFont="1" applyFill="1" applyBorder="1" applyAlignment="1" applyProtection="1">
      <alignment vertical="top"/>
    </xf>
    <xf numFmtId="0" fontId="2" fillId="3" borderId="0" xfId="0" applyFont="1" applyFill="1" applyBorder="1" applyAlignment="1" applyProtection="1">
      <alignment horizontal="center" vertical="top"/>
    </xf>
    <xf numFmtId="4" fontId="2" fillId="3" borderId="5" xfId="72" applyNumberFormat="1" applyFont="1" applyFill="1" applyBorder="1" applyAlignment="1" applyProtection="1">
      <alignment vertical="top"/>
    </xf>
    <xf numFmtId="0" fontId="3" fillId="3" borderId="13" xfId="99" applyFont="1" applyFill="1" applyBorder="1" applyAlignment="1" applyProtection="1">
      <alignment horizontal="right" vertical="top"/>
    </xf>
    <xf numFmtId="4" fontId="3" fillId="3" borderId="5" xfId="41" applyNumberFormat="1" applyFont="1" applyFill="1" applyBorder="1" applyAlignment="1" applyProtection="1">
      <alignment horizontal="center" vertical="top"/>
    </xf>
    <xf numFmtId="4" fontId="3" fillId="3" borderId="14" xfId="41" applyNumberFormat="1" applyFont="1" applyFill="1" applyBorder="1" applyAlignment="1" applyProtection="1">
      <alignment horizontal="center" vertical="top"/>
    </xf>
    <xf numFmtId="0" fontId="3" fillId="3" borderId="13" xfId="41" applyFont="1" applyFill="1" applyBorder="1" applyAlignment="1" applyProtection="1">
      <alignment horizontal="right" vertical="top" wrapText="1"/>
    </xf>
    <xf numFmtId="0" fontId="2" fillId="3" borderId="13" xfId="41" applyFont="1" applyFill="1" applyBorder="1" applyAlignment="1" applyProtection="1">
      <alignment horizontal="right" vertical="top"/>
    </xf>
    <xf numFmtId="0" fontId="3" fillId="3" borderId="13" xfId="99" applyFont="1" applyFill="1" applyBorder="1" applyAlignment="1" applyProtection="1">
      <alignment horizontal="right" vertical="top" wrapText="1"/>
    </xf>
    <xf numFmtId="0" fontId="3" fillId="3" borderId="5" xfId="99" applyFont="1" applyFill="1" applyBorder="1" applyAlignment="1" applyProtection="1">
      <alignment horizontal="left" vertical="top" wrapText="1"/>
    </xf>
    <xf numFmtId="0" fontId="2" fillId="3" borderId="13" xfId="99" applyFont="1" applyFill="1" applyBorder="1" applyAlignment="1" applyProtection="1">
      <alignment horizontal="right" vertical="top" wrapText="1"/>
    </xf>
    <xf numFmtId="0" fontId="2" fillId="3" borderId="5" xfId="79" applyFont="1" applyFill="1" applyBorder="1" applyAlignment="1" applyProtection="1">
      <alignment horizontal="left" vertical="top" wrapText="1"/>
    </xf>
    <xf numFmtId="187" fontId="2" fillId="3" borderId="13" xfId="0" applyNumberFormat="1" applyFont="1" applyFill="1" applyBorder="1" applyAlignment="1" applyProtection="1">
      <alignment horizontal="right" vertical="top" wrapText="1"/>
    </xf>
    <xf numFmtId="0" fontId="6" fillId="3" borderId="18" xfId="0" applyFont="1" applyFill="1" applyBorder="1" applyAlignment="1" applyProtection="1">
      <alignment vertical="top" wrapText="1"/>
    </xf>
    <xf numFmtId="49" fontId="6" fillId="3" borderId="10" xfId="41" applyNumberFormat="1" applyFont="1" applyFill="1" applyBorder="1" applyAlignment="1" applyProtection="1">
      <alignment vertical="top" wrapText="1"/>
    </xf>
    <xf numFmtId="4" fontId="5" fillId="3" borderId="10" xfId="0" applyNumberFormat="1" applyFont="1" applyFill="1" applyBorder="1" applyAlignment="1" applyProtection="1">
      <alignment vertical="top"/>
    </xf>
    <xf numFmtId="43" fontId="5" fillId="3" borderId="10" xfId="0" applyNumberFormat="1" applyFont="1" applyFill="1" applyBorder="1" applyAlignment="1" applyProtection="1">
      <alignment horizontal="center" vertical="top"/>
    </xf>
    <xf numFmtId="4" fontId="5" fillId="3" borderId="19" xfId="0" applyNumberFormat="1" applyFont="1" applyFill="1" applyBorder="1" applyAlignment="1" applyProtection="1">
      <alignment vertical="top"/>
    </xf>
    <xf numFmtId="169" fontId="6" fillId="3" borderId="18" xfId="0" applyNumberFormat="1" applyFont="1" applyFill="1" applyBorder="1" applyAlignment="1" applyProtection="1">
      <alignment horizontal="right" vertical="top" wrapText="1"/>
    </xf>
    <xf numFmtId="0" fontId="6" fillId="3" borderId="10" xfId="0" applyNumberFormat="1" applyFont="1" applyFill="1" applyBorder="1" applyAlignment="1" applyProtection="1">
      <alignment vertical="top" wrapText="1"/>
    </xf>
    <xf numFmtId="0" fontId="5" fillId="3" borderId="18" xfId="0" applyFont="1" applyFill="1" applyBorder="1" applyAlignment="1" applyProtection="1">
      <alignment horizontal="right" vertical="top" wrapText="1"/>
    </xf>
    <xf numFmtId="0" fontId="5" fillId="3" borderId="10" xfId="0" applyNumberFormat="1" applyFont="1" applyFill="1" applyBorder="1" applyAlignment="1" applyProtection="1">
      <alignment vertical="top" wrapText="1"/>
    </xf>
    <xf numFmtId="39" fontId="5" fillId="3" borderId="10" xfId="48" applyNumberFormat="1" applyFont="1" applyFill="1" applyBorder="1" applyAlignment="1" applyProtection="1">
      <alignment vertical="top"/>
    </xf>
    <xf numFmtId="0" fontId="6" fillId="3" borderId="10" xfId="98" applyFont="1" applyFill="1" applyBorder="1" applyAlignment="1" applyProtection="1">
      <alignment horizontal="left" vertical="top" wrapText="1"/>
    </xf>
    <xf numFmtId="9" fontId="11" fillId="3" borderId="10" xfId="37" applyFont="1" applyFill="1" applyBorder="1" applyAlignment="1" applyProtection="1">
      <alignment vertical="top"/>
    </xf>
    <xf numFmtId="0" fontId="4" fillId="3" borderId="13" xfId="0" applyFont="1" applyFill="1" applyBorder="1" applyAlignment="1" applyProtection="1">
      <alignment horizontal="right" vertical="top"/>
    </xf>
    <xf numFmtId="0" fontId="4" fillId="3" borderId="5" xfId="0" applyFont="1" applyFill="1" applyBorder="1" applyAlignment="1" applyProtection="1">
      <alignment vertical="top" wrapText="1"/>
    </xf>
    <xf numFmtId="43" fontId="4" fillId="3" borderId="5" xfId="73" applyFont="1" applyFill="1" applyBorder="1" applyAlignment="1" applyProtection="1">
      <alignment horizontal="right" vertical="top" wrapText="1"/>
    </xf>
    <xf numFmtId="4" fontId="4" fillId="3" borderId="5" xfId="0" applyNumberFormat="1" applyFont="1" applyFill="1" applyBorder="1" applyAlignment="1" applyProtection="1">
      <alignment horizontal="center" vertical="top"/>
    </xf>
    <xf numFmtId="4" fontId="4" fillId="3" borderId="14" xfId="0" applyNumberFormat="1" applyFont="1" applyFill="1" applyBorder="1" applyAlignment="1" applyProtection="1">
      <alignment horizontal="right" vertical="top" wrapText="1"/>
    </xf>
    <xf numFmtId="2" fontId="3" fillId="2" borderId="24" xfId="13" applyNumberFormat="1" applyFont="1" applyFill="1" applyBorder="1" applyAlignment="1" applyProtection="1">
      <alignment horizontal="right" vertical="top"/>
    </xf>
    <xf numFmtId="0" fontId="3" fillId="2" borderId="25" xfId="13" applyFont="1" applyFill="1" applyBorder="1" applyAlignment="1" applyProtection="1">
      <alignment horizontal="center" vertical="top" wrapText="1"/>
    </xf>
    <xf numFmtId="0" fontId="3" fillId="2" borderId="25" xfId="13" applyFont="1" applyFill="1" applyBorder="1" applyAlignment="1" applyProtection="1">
      <alignment vertical="top"/>
    </xf>
    <xf numFmtId="0" fontId="3" fillId="2" borderId="25" xfId="13" applyFont="1" applyFill="1" applyBorder="1" applyAlignment="1" applyProtection="1">
      <alignment horizontal="center" vertical="top"/>
    </xf>
    <xf numFmtId="4" fontId="3" fillId="2" borderId="26" xfId="13" applyNumberFormat="1" applyFont="1" applyFill="1" applyBorder="1" applyAlignment="1" applyProtection="1">
      <alignment vertical="top"/>
    </xf>
    <xf numFmtId="0" fontId="2" fillId="0" borderId="0" xfId="2" applyFont="1" applyFill="1" applyBorder="1" applyAlignment="1" applyProtection="1">
      <alignment vertical="top" wrapText="1"/>
    </xf>
    <xf numFmtId="4" fontId="3" fillId="3" borderId="13" xfId="101" applyNumberFormat="1" applyFont="1" applyFill="1" applyBorder="1" applyAlignment="1" applyProtection="1">
      <alignment horizontal="center" vertical="top"/>
    </xf>
    <xf numFmtId="4" fontId="3" fillId="3" borderId="5" xfId="0" applyNumberFormat="1" applyFont="1" applyFill="1" applyBorder="1" applyAlignment="1" applyProtection="1">
      <alignment horizontal="left" vertical="top" wrapText="1"/>
    </xf>
    <xf numFmtId="4" fontId="2" fillId="3" borderId="5" xfId="39" applyNumberFormat="1" applyFont="1" applyFill="1" applyBorder="1" applyAlignment="1" applyProtection="1">
      <alignment horizontal="right" vertical="top" wrapText="1"/>
    </xf>
    <xf numFmtId="4" fontId="2" fillId="3" borderId="5" xfId="39" applyNumberFormat="1" applyFont="1" applyFill="1" applyBorder="1" applyAlignment="1" applyProtection="1">
      <alignment horizontal="center" vertical="top" wrapText="1"/>
    </xf>
    <xf numFmtId="4" fontId="2" fillId="3" borderId="14" xfId="39" applyNumberFormat="1" applyFont="1" applyFill="1" applyBorder="1" applyAlignment="1" applyProtection="1">
      <alignment horizontal="right" vertical="top" wrapText="1"/>
    </xf>
    <xf numFmtId="4" fontId="2" fillId="3" borderId="13" xfId="14" applyNumberFormat="1" applyFont="1" applyFill="1" applyBorder="1" applyAlignment="1" applyProtection="1">
      <alignment horizontal="right" vertical="top" wrapText="1"/>
    </xf>
    <xf numFmtId="4" fontId="3" fillId="3" borderId="13" xfId="101" applyNumberFormat="1" applyFont="1" applyFill="1" applyBorder="1" applyAlignment="1" applyProtection="1">
      <alignment horizontal="right" vertical="top"/>
    </xf>
    <xf numFmtId="4" fontId="3" fillId="3" borderId="5" xfId="0" applyNumberFormat="1" applyFont="1" applyFill="1" applyBorder="1" applyAlignment="1" applyProtection="1">
      <alignment vertical="top" wrapText="1"/>
    </xf>
    <xf numFmtId="4" fontId="11" fillId="3" borderId="5" xfId="0" applyNumberFormat="1" applyFont="1" applyFill="1" applyBorder="1" applyAlignment="1" applyProtection="1">
      <alignment horizontal="center" vertical="top"/>
    </xf>
    <xf numFmtId="4" fontId="2" fillId="3" borderId="14" xfId="26" applyNumberFormat="1" applyFont="1" applyFill="1" applyBorder="1" applyAlignment="1" applyProtection="1">
      <alignment horizontal="right" vertical="top" wrapText="1"/>
    </xf>
    <xf numFmtId="3" fontId="3" fillId="3" borderId="13" xfId="102" applyNumberFormat="1" applyFont="1" applyFill="1" applyBorder="1" applyAlignment="1" applyProtection="1">
      <alignment horizontal="right" vertical="top" wrapText="1"/>
    </xf>
    <xf numFmtId="4" fontId="2" fillId="3" borderId="14" xfId="0" applyNumberFormat="1" applyFont="1" applyFill="1" applyBorder="1" applyAlignment="1" applyProtection="1">
      <alignment vertical="top" wrapText="1"/>
    </xf>
    <xf numFmtId="4" fontId="2" fillId="3" borderId="13" xfId="101" applyNumberFormat="1" applyFont="1" applyFill="1" applyBorder="1" applyAlignment="1" applyProtection="1">
      <alignment horizontal="right" vertical="top"/>
    </xf>
    <xf numFmtId="169" fontId="2" fillId="3" borderId="13" xfId="102" applyNumberFormat="1" applyFont="1" applyFill="1" applyBorder="1" applyAlignment="1" applyProtection="1">
      <alignment horizontal="right" vertical="top" wrapText="1"/>
    </xf>
    <xf numFmtId="4" fontId="2" fillId="3" borderId="5" xfId="0" applyNumberFormat="1" applyFont="1" applyFill="1" applyBorder="1" applyAlignment="1" applyProtection="1">
      <alignment vertical="top" wrapText="1"/>
    </xf>
    <xf numFmtId="4" fontId="2" fillId="3" borderId="5" xfId="0" applyNumberFormat="1" applyFont="1" applyFill="1" applyBorder="1" applyAlignment="1" applyProtection="1">
      <alignment horizontal="center" vertical="top" wrapText="1"/>
    </xf>
    <xf numFmtId="4" fontId="10" fillId="3" borderId="5" xfId="0" applyNumberFormat="1" applyFont="1" applyFill="1" applyBorder="1" applyAlignment="1" applyProtection="1">
      <alignment vertical="top" wrapText="1"/>
    </xf>
    <xf numFmtId="4" fontId="2" fillId="3" borderId="13" xfId="102" applyNumberFormat="1" applyFont="1" applyFill="1" applyBorder="1" applyAlignment="1" applyProtection="1">
      <alignment horizontal="right" vertical="top" wrapText="1"/>
    </xf>
    <xf numFmtId="4" fontId="11" fillId="3" borderId="5" xfId="0" applyNumberFormat="1" applyFont="1" applyFill="1" applyBorder="1" applyAlignment="1" applyProtection="1">
      <alignment vertical="top" wrapText="1"/>
    </xf>
    <xf numFmtId="9" fontId="2" fillId="3" borderId="5" xfId="37" applyFont="1" applyFill="1" applyBorder="1" applyAlignment="1" applyProtection="1">
      <alignment horizontal="center" vertical="top"/>
    </xf>
    <xf numFmtId="4" fontId="13" fillId="3" borderId="5" xfId="0" applyNumberFormat="1" applyFont="1" applyFill="1" applyBorder="1" applyAlignment="1" applyProtection="1">
      <alignment vertical="top"/>
    </xf>
    <xf numFmtId="4" fontId="13" fillId="3" borderId="5" xfId="0" applyNumberFormat="1" applyFont="1" applyFill="1" applyBorder="1" applyAlignment="1" applyProtection="1">
      <alignment horizontal="center" vertical="top"/>
    </xf>
    <xf numFmtId="4" fontId="3" fillId="3" borderId="5" xfId="0" applyNumberFormat="1" applyFont="1" applyFill="1" applyBorder="1" applyAlignment="1" applyProtection="1">
      <alignment horizontal="justify" vertical="top" wrapText="1"/>
    </xf>
    <xf numFmtId="4" fontId="3" fillId="3" borderId="13" xfId="102" applyNumberFormat="1" applyFont="1" applyFill="1" applyBorder="1" applyAlignment="1" applyProtection="1">
      <alignment horizontal="right" vertical="top" wrapText="1"/>
    </xf>
    <xf numFmtId="4" fontId="2" fillId="3" borderId="5" xfId="65" applyNumberFormat="1" applyFont="1" applyFill="1" applyBorder="1" applyAlignment="1" applyProtection="1">
      <alignment horizontal="right" vertical="top" wrapText="1"/>
    </xf>
    <xf numFmtId="4" fontId="2" fillId="3" borderId="5" xfId="65" applyNumberFormat="1" applyFont="1" applyFill="1" applyBorder="1" applyAlignment="1" applyProtection="1">
      <alignment horizontal="center" vertical="top" wrapText="1"/>
    </xf>
    <xf numFmtId="4" fontId="2" fillId="3" borderId="5" xfId="0" applyNumberFormat="1" applyFont="1" applyFill="1" applyBorder="1" applyAlignment="1" applyProtection="1">
      <alignment horizontal="right" vertical="top" wrapText="1"/>
    </xf>
    <xf numFmtId="0" fontId="10" fillId="0" borderId="18" xfId="0" applyFont="1" applyFill="1" applyBorder="1" applyAlignment="1" applyProtection="1">
      <alignment horizontal="right" vertical="top" wrapText="1"/>
    </xf>
    <xf numFmtId="0" fontId="3" fillId="0" borderId="10" xfId="41" applyFont="1" applyFill="1" applyBorder="1" applyAlignment="1" applyProtection="1">
      <alignment horizontal="left" vertical="top" wrapText="1"/>
    </xf>
    <xf numFmtId="166" fontId="2" fillId="0" borderId="10" xfId="70" applyFont="1" applyFill="1" applyBorder="1" applyAlignment="1" applyProtection="1">
      <alignment vertical="top"/>
    </xf>
    <xf numFmtId="166" fontId="2" fillId="0" borderId="10" xfId="70" applyFont="1" applyFill="1" applyBorder="1" applyAlignment="1" applyProtection="1">
      <alignment horizontal="center" vertical="top"/>
    </xf>
    <xf numFmtId="167" fontId="3" fillId="0" borderId="19" xfId="41" applyNumberFormat="1" applyFont="1" applyFill="1" applyBorder="1" applyAlignment="1" applyProtection="1">
      <alignment horizontal="right" vertical="top"/>
    </xf>
    <xf numFmtId="1" fontId="3" fillId="3" borderId="13" xfId="2" applyNumberFormat="1" applyFont="1" applyFill="1" applyBorder="1" applyAlignment="1" applyProtection="1">
      <alignment horizontal="right" vertical="top"/>
    </xf>
    <xf numFmtId="39" fontId="3" fillId="3" borderId="1" xfId="0" applyNumberFormat="1" applyFont="1" applyFill="1" applyBorder="1" applyAlignment="1" applyProtection="1">
      <alignment horizontal="left" vertical="top" wrapText="1"/>
    </xf>
    <xf numFmtId="168" fontId="2" fillId="3" borderId="2" xfId="100" applyNumberFormat="1" applyFont="1" applyFill="1" applyBorder="1" applyAlignment="1" applyProtection="1">
      <alignment horizontal="right" vertical="top"/>
    </xf>
    <xf numFmtId="165" fontId="2" fillId="3" borderId="0" xfId="3" applyFont="1" applyFill="1" applyBorder="1" applyAlignment="1" applyProtection="1">
      <alignment vertical="top"/>
    </xf>
    <xf numFmtId="4" fontId="2" fillId="3" borderId="3" xfId="100" applyNumberFormat="1" applyFont="1" applyFill="1" applyBorder="1" applyAlignment="1" applyProtection="1">
      <alignment horizontal="right" vertical="top"/>
    </xf>
    <xf numFmtId="0" fontId="4" fillId="3" borderId="10" xfId="0" applyFont="1" applyFill="1" applyBorder="1" applyAlignment="1" applyProtection="1">
      <alignment horizontal="center" vertical="top"/>
    </xf>
    <xf numFmtId="4" fontId="4" fillId="3" borderId="14" xfId="87" applyNumberFormat="1" applyFont="1" applyFill="1" applyBorder="1" applyAlignment="1" applyProtection="1">
      <alignment vertical="top" wrapText="1"/>
    </xf>
    <xf numFmtId="4" fontId="3" fillId="3" borderId="13" xfId="14" applyNumberFormat="1" applyFont="1" applyFill="1" applyBorder="1" applyAlignment="1" applyProtection="1">
      <alignment horizontal="right" vertical="top" wrapText="1"/>
    </xf>
    <xf numFmtId="4" fontId="3" fillId="3" borderId="14" xfId="39" applyNumberFormat="1" applyFont="1" applyFill="1" applyBorder="1" applyAlignment="1" applyProtection="1">
      <alignment horizontal="right" vertical="top" wrapText="1"/>
    </xf>
    <xf numFmtId="4" fontId="3" fillId="3" borderId="5" xfId="0" applyNumberFormat="1" applyFont="1" applyFill="1" applyBorder="1" applyAlignment="1" applyProtection="1">
      <alignment horizontal="center" vertical="top" wrapText="1"/>
    </xf>
    <xf numFmtId="3" fontId="3" fillId="3" borderId="13" xfId="14" applyNumberFormat="1" applyFont="1" applyFill="1" applyBorder="1" applyAlignment="1" applyProtection="1">
      <alignment horizontal="right" vertical="top" wrapText="1"/>
    </xf>
    <xf numFmtId="4" fontId="3" fillId="3" borderId="5" xfId="0" applyNumberFormat="1" applyFont="1" applyFill="1" applyBorder="1" applyAlignment="1" applyProtection="1">
      <alignment vertical="top"/>
    </xf>
    <xf numFmtId="4" fontId="3" fillId="3" borderId="5" xfId="0" applyNumberFormat="1" applyFont="1" applyFill="1" applyBorder="1" applyAlignment="1" applyProtection="1">
      <alignment horizontal="right" vertical="top" wrapText="1"/>
    </xf>
    <xf numFmtId="169" fontId="2" fillId="3" borderId="13" xfId="0" applyNumberFormat="1" applyFont="1" applyFill="1" applyBorder="1" applyAlignment="1" applyProtection="1">
      <alignment horizontal="right" vertical="top" wrapText="1"/>
    </xf>
    <xf numFmtId="4" fontId="4" fillId="3" borderId="5" xfId="0" applyNumberFormat="1" applyFont="1" applyFill="1" applyBorder="1" applyAlignment="1" applyProtection="1">
      <alignment horizontal="right" vertical="top" wrapText="1"/>
    </xf>
    <xf numFmtId="4" fontId="2" fillId="3" borderId="13" xfId="0" applyNumberFormat="1" applyFont="1" applyFill="1" applyBorder="1" applyAlignment="1" applyProtection="1">
      <alignment horizontal="right" vertical="top" wrapText="1"/>
    </xf>
    <xf numFmtId="169" fontId="3" fillId="3" borderId="13" xfId="102" applyNumberFormat="1" applyFont="1" applyFill="1" applyBorder="1" applyAlignment="1" applyProtection="1">
      <alignment horizontal="right" vertical="top" wrapText="1"/>
    </xf>
    <xf numFmtId="4" fontId="2" fillId="3" borderId="14" xfId="0" applyNumberFormat="1" applyFont="1" applyFill="1" applyBorder="1" applyAlignment="1" applyProtection="1">
      <alignment horizontal="right" vertical="top"/>
    </xf>
    <xf numFmtId="167" fontId="2" fillId="3" borderId="5" xfId="0" applyNumberFormat="1" applyFont="1" applyFill="1" applyBorder="1" applyAlignment="1" applyProtection="1">
      <alignment vertical="top"/>
    </xf>
    <xf numFmtId="4" fontId="3" fillId="3" borderId="13" xfId="0" applyNumberFormat="1" applyFont="1" applyFill="1" applyBorder="1" applyAlignment="1" applyProtection="1">
      <alignment horizontal="right" vertical="top"/>
    </xf>
    <xf numFmtId="4" fontId="3" fillId="3" borderId="5" xfId="0" applyNumberFormat="1" applyFont="1" applyFill="1" applyBorder="1" applyAlignment="1" applyProtection="1">
      <alignment horizontal="right" vertical="top"/>
    </xf>
    <xf numFmtId="4" fontId="28" fillId="3" borderId="5" xfId="0" applyNumberFormat="1" applyFont="1" applyFill="1" applyBorder="1" applyAlignment="1" applyProtection="1">
      <alignment vertical="top"/>
    </xf>
    <xf numFmtId="4" fontId="28" fillId="3" borderId="5" xfId="0" applyNumberFormat="1" applyFont="1" applyFill="1" applyBorder="1" applyAlignment="1" applyProtection="1">
      <alignment horizontal="center" vertical="top"/>
    </xf>
    <xf numFmtId="4" fontId="3" fillId="3" borderId="14" xfId="0" applyNumberFormat="1" applyFont="1" applyFill="1" applyBorder="1" applyAlignment="1" applyProtection="1">
      <alignment horizontal="right" vertical="top" wrapText="1"/>
    </xf>
    <xf numFmtId="10" fontId="2" fillId="3" borderId="5" xfId="0" applyNumberFormat="1" applyFont="1" applyFill="1" applyBorder="1" applyAlignment="1" applyProtection="1">
      <alignment horizontal="right" vertical="top" wrapText="1"/>
    </xf>
    <xf numFmtId="169" fontId="3" fillId="3" borderId="13" xfId="0" applyNumberFormat="1" applyFont="1" applyFill="1" applyBorder="1" applyAlignment="1" applyProtection="1">
      <alignment horizontal="right" vertical="top"/>
    </xf>
    <xf numFmtId="4" fontId="3" fillId="3" borderId="5" xfId="0" applyNumberFormat="1" applyFont="1" applyFill="1" applyBorder="1" applyAlignment="1" applyProtection="1">
      <alignment horizontal="center" vertical="top"/>
    </xf>
    <xf numFmtId="4" fontId="3" fillId="3" borderId="5" xfId="5" applyNumberFormat="1" applyFont="1" applyFill="1" applyBorder="1" applyAlignment="1" applyProtection="1">
      <alignment horizontal="left" vertical="top" wrapText="1"/>
    </xf>
    <xf numFmtId="4" fontId="4" fillId="3" borderId="5" xfId="14" applyNumberFormat="1" applyFont="1" applyFill="1" applyBorder="1" applyAlignment="1" applyProtection="1">
      <alignment horizontal="right" vertical="top" wrapText="1"/>
    </xf>
    <xf numFmtId="4" fontId="4" fillId="3" borderId="5" xfId="14" applyNumberFormat="1" applyFont="1" applyFill="1" applyBorder="1" applyAlignment="1" applyProtection="1">
      <alignment horizontal="center" vertical="top"/>
    </xf>
    <xf numFmtId="4" fontId="2" fillId="3" borderId="5" xfId="5" applyNumberFormat="1" applyFont="1" applyFill="1" applyBorder="1" applyAlignment="1" applyProtection="1">
      <alignment horizontal="left" vertical="top" wrapText="1"/>
    </xf>
    <xf numFmtId="4" fontId="2" fillId="3" borderId="5" xfId="14" applyNumberFormat="1" applyFont="1" applyFill="1" applyBorder="1" applyAlignment="1" applyProtection="1">
      <alignment horizontal="right" vertical="top" wrapText="1"/>
    </xf>
    <xf numFmtId="4" fontId="2" fillId="3" borderId="5" xfId="14" applyNumberFormat="1" applyFont="1" applyFill="1" applyBorder="1" applyAlignment="1" applyProtection="1">
      <alignment horizontal="center" vertical="top"/>
    </xf>
    <xf numFmtId="4" fontId="3" fillId="3" borderId="14" xfId="22" applyNumberFormat="1" applyFont="1" applyFill="1" applyBorder="1" applyAlignment="1" applyProtection="1">
      <alignment vertical="top"/>
    </xf>
    <xf numFmtId="168" fontId="3" fillId="0" borderId="13" xfId="2" applyNumberFormat="1" applyFont="1" applyFill="1" applyBorder="1" applyAlignment="1" applyProtection="1">
      <alignment horizontal="center" vertical="top"/>
    </xf>
    <xf numFmtId="1" fontId="2" fillId="3" borderId="13" xfId="0" applyNumberFormat="1" applyFont="1" applyFill="1" applyBorder="1" applyAlignment="1" applyProtection="1">
      <alignment vertical="top"/>
    </xf>
    <xf numFmtId="0" fontId="3" fillId="3" borderId="18" xfId="72" applyNumberFormat="1" applyFont="1" applyFill="1" applyBorder="1" applyAlignment="1" applyProtection="1">
      <alignment horizontal="right" vertical="top"/>
    </xf>
    <xf numFmtId="4" fontId="2" fillId="3" borderId="10" xfId="72" applyNumberFormat="1" applyFont="1" applyFill="1" applyBorder="1" applyAlignment="1" applyProtection="1">
      <alignment vertical="top"/>
    </xf>
    <xf numFmtId="4" fontId="2" fillId="3" borderId="10" xfId="72" applyNumberFormat="1" applyFont="1" applyFill="1" applyBorder="1" applyAlignment="1" applyProtection="1">
      <alignment horizontal="center" vertical="top"/>
    </xf>
    <xf numFmtId="4" fontId="2" fillId="3" borderId="19" xfId="72" applyNumberFormat="1" applyFont="1" applyFill="1" applyBorder="1" applyAlignment="1" applyProtection="1">
      <alignment horizontal="right" vertical="top"/>
    </xf>
    <xf numFmtId="0" fontId="3" fillId="3" borderId="18" xfId="72" applyNumberFormat="1" applyFont="1" applyFill="1" applyBorder="1" applyAlignment="1" applyProtection="1">
      <alignment horizontal="center" vertical="top"/>
    </xf>
    <xf numFmtId="0" fontId="3" fillId="3" borderId="10" xfId="72" applyFont="1" applyFill="1" applyBorder="1" applyAlignment="1" applyProtection="1">
      <alignment vertical="top" wrapText="1"/>
    </xf>
    <xf numFmtId="0" fontId="11" fillId="3" borderId="10" xfId="0" applyNumberFormat="1" applyFont="1" applyFill="1" applyBorder="1" applyAlignment="1" applyProtection="1">
      <alignment vertical="top" wrapText="1"/>
    </xf>
    <xf numFmtId="0" fontId="10" fillId="3" borderId="10" xfId="0" applyNumberFormat="1" applyFont="1" applyFill="1" applyBorder="1" applyAlignment="1" applyProtection="1">
      <alignment vertical="top" wrapText="1"/>
    </xf>
    <xf numFmtId="0" fontId="15" fillId="3" borderId="10" xfId="0" applyFont="1" applyFill="1" applyBorder="1" applyAlignment="1" applyProtection="1">
      <alignment vertical="top" wrapText="1"/>
    </xf>
    <xf numFmtId="0" fontId="2" fillId="3" borderId="18" xfId="41" applyFont="1" applyFill="1" applyBorder="1" applyAlignment="1" applyProtection="1">
      <alignment horizontal="right" vertical="top"/>
    </xf>
    <xf numFmtId="2" fontId="2" fillId="3" borderId="18" xfId="99" applyNumberFormat="1" applyFont="1" applyFill="1" applyBorder="1" applyAlignment="1" applyProtection="1">
      <alignment horizontal="right" vertical="top"/>
    </xf>
    <xf numFmtId="4" fontId="2" fillId="3" borderId="10" xfId="22" applyNumberFormat="1" applyFont="1" applyFill="1" applyBorder="1" applyAlignment="1" applyProtection="1">
      <alignment horizontal="center" vertical="top"/>
    </xf>
    <xf numFmtId="0" fontId="4" fillId="3" borderId="18" xfId="0" applyFont="1" applyFill="1" applyBorder="1" applyAlignment="1" applyProtection="1">
      <alignment horizontal="right" vertical="top" wrapText="1"/>
    </xf>
    <xf numFmtId="0" fontId="4" fillId="3" borderId="10" xfId="0" applyFont="1" applyFill="1" applyBorder="1" applyAlignment="1" applyProtection="1">
      <alignment vertical="top" wrapText="1"/>
    </xf>
    <xf numFmtId="4" fontId="4" fillId="3" borderId="10" xfId="0" applyNumberFormat="1" applyFont="1" applyFill="1" applyBorder="1" applyAlignment="1" applyProtection="1">
      <alignment vertical="top"/>
    </xf>
    <xf numFmtId="43" fontId="4" fillId="3" borderId="10" xfId="0" applyNumberFormat="1" applyFont="1" applyFill="1" applyBorder="1" applyAlignment="1" applyProtection="1">
      <alignment horizontal="center" vertical="top"/>
    </xf>
    <xf numFmtId="4" fontId="4" fillId="3" borderId="19" xfId="0" applyNumberFormat="1" applyFont="1" applyFill="1" applyBorder="1" applyAlignment="1" applyProtection="1">
      <alignment vertical="top"/>
    </xf>
    <xf numFmtId="37" fontId="3" fillId="3" borderId="18" xfId="0" applyNumberFormat="1" applyFont="1" applyFill="1" applyBorder="1" applyAlignment="1" applyProtection="1">
      <alignment horizontal="right" vertical="top" wrapText="1"/>
    </xf>
    <xf numFmtId="168" fontId="2" fillId="3" borderId="18" xfId="0" applyNumberFormat="1" applyFont="1" applyFill="1" applyBorder="1" applyAlignment="1" applyProtection="1">
      <alignment horizontal="right" vertical="top" wrapText="1"/>
    </xf>
    <xf numFmtId="0" fontId="3" fillId="3" borderId="0" xfId="13" applyFont="1" applyFill="1" applyBorder="1" applyAlignment="1" applyProtection="1">
      <alignment horizontal="center" vertical="top" wrapText="1"/>
    </xf>
    <xf numFmtId="0" fontId="3" fillId="3" borderId="13" xfId="0" applyFont="1" applyFill="1" applyBorder="1" applyAlignment="1" applyProtection="1">
      <alignment horizontal="center" vertical="top"/>
    </xf>
    <xf numFmtId="0" fontId="3" fillId="0" borderId="0" xfId="2" applyFont="1" applyFill="1" applyBorder="1" applyAlignment="1" applyProtection="1">
      <alignment vertical="top" wrapText="1"/>
    </xf>
    <xf numFmtId="0" fontId="3" fillId="3" borderId="5" xfId="0" quotePrefix="1" applyFont="1" applyFill="1" applyBorder="1" applyAlignment="1" applyProtection="1">
      <alignment horizontal="left" vertical="top" wrapText="1"/>
    </xf>
    <xf numFmtId="4" fontId="2" fillId="3" borderId="5" xfId="0" applyNumberFormat="1" applyFont="1" applyFill="1" applyBorder="1" applyAlignment="1" applyProtection="1">
      <alignment horizontal="right" vertical="top"/>
    </xf>
    <xf numFmtId="4" fontId="2" fillId="3" borderId="14" xfId="97" applyNumberFormat="1" applyFont="1" applyFill="1" applyBorder="1" applyAlignment="1" applyProtection="1">
      <alignment vertical="top"/>
    </xf>
    <xf numFmtId="0" fontId="3" fillId="3" borderId="0" xfId="0" applyFont="1" applyFill="1" applyBorder="1" applyAlignment="1" applyProtection="1">
      <alignment horizontal="justify" vertical="center" wrapText="1"/>
    </xf>
    <xf numFmtId="0" fontId="11" fillId="3" borderId="5" xfId="0" applyNumberFormat="1" applyFont="1" applyFill="1" applyBorder="1" applyAlignment="1" applyProtection="1">
      <alignment vertical="top" wrapText="1"/>
    </xf>
    <xf numFmtId="4" fontId="2" fillId="3" borderId="5" xfId="88" applyNumberFormat="1" applyFont="1" applyFill="1" applyBorder="1" applyAlignment="1" applyProtection="1">
      <alignment vertical="top"/>
    </xf>
    <xf numFmtId="4" fontId="2" fillId="3" borderId="5" xfId="88" applyNumberFormat="1" applyFont="1" applyFill="1" applyBorder="1" applyAlignment="1" applyProtection="1">
      <alignment vertical="top" wrapText="1"/>
    </xf>
    <xf numFmtId="169" fontId="2" fillId="3" borderId="5" xfId="88" applyNumberFormat="1" applyFont="1" applyFill="1" applyBorder="1" applyAlignment="1" applyProtection="1">
      <alignment vertical="top" wrapText="1"/>
    </xf>
    <xf numFmtId="4" fontId="2" fillId="3" borderId="5" xfId="41" applyNumberFormat="1" applyFont="1" applyFill="1" applyBorder="1" applyAlignment="1" applyProtection="1">
      <alignment horizontal="center" vertical="top"/>
    </xf>
    <xf numFmtId="49" fontId="3" fillId="3" borderId="5" xfId="11" applyNumberFormat="1" applyFont="1" applyFill="1" applyBorder="1" applyAlignment="1" applyProtection="1">
      <alignment horizontal="left" vertical="top" wrapText="1"/>
    </xf>
    <xf numFmtId="168" fontId="2" fillId="3" borderId="13" xfId="0" applyNumberFormat="1" applyFont="1" applyFill="1" applyBorder="1" applyAlignment="1" applyProtection="1">
      <alignment horizontal="right" vertical="top"/>
    </xf>
    <xf numFmtId="4" fontId="2" fillId="3" borderId="5" xfId="89" applyNumberFormat="1" applyFont="1" applyFill="1" applyBorder="1" applyAlignment="1" applyProtection="1">
      <alignment horizontal="center" vertical="top" wrapText="1"/>
    </xf>
    <xf numFmtId="184" fontId="3" fillId="3" borderId="5" xfId="0" applyNumberFormat="1" applyFont="1" applyFill="1" applyBorder="1" applyAlignment="1" applyProtection="1">
      <alignment vertical="top" wrapText="1"/>
    </xf>
    <xf numFmtId="184" fontId="3" fillId="3" borderId="5" xfId="0" applyNumberFormat="1" applyFont="1" applyFill="1" applyBorder="1" applyAlignment="1" applyProtection="1">
      <alignment horizontal="justify" vertical="top" wrapText="1"/>
    </xf>
    <xf numFmtId="2" fontId="2" fillId="3" borderId="5" xfId="0" applyNumberFormat="1" applyFont="1" applyFill="1" applyBorder="1" applyAlignment="1" applyProtection="1">
      <alignment horizontal="center" vertical="top"/>
    </xf>
    <xf numFmtId="0" fontId="5" fillId="3" borderId="5" xfId="90" applyFont="1" applyFill="1" applyBorder="1" applyAlignment="1" applyProtection="1">
      <alignment horizontal="justify" vertical="top" wrapText="1"/>
    </xf>
    <xf numFmtId="4" fontId="5" fillId="3" borderId="5" xfId="35" applyNumberFormat="1" applyFont="1" applyFill="1" applyBorder="1" applyAlignment="1" applyProtection="1">
      <alignment horizontal="right" vertical="top" wrapText="1"/>
    </xf>
    <xf numFmtId="4" fontId="5" fillId="3" borderId="5" xfId="35" applyNumberFormat="1" applyFont="1" applyFill="1" applyBorder="1" applyAlignment="1" applyProtection="1">
      <alignment horizontal="center" vertical="top" wrapText="1"/>
    </xf>
    <xf numFmtId="1" fontId="2" fillId="3" borderId="13" xfId="23" applyNumberFormat="1" applyFont="1" applyFill="1" applyBorder="1" applyAlignment="1" applyProtection="1">
      <alignment vertical="top"/>
    </xf>
    <xf numFmtId="4" fontId="2" fillId="3" borderId="5" xfId="35" applyNumberFormat="1" applyFont="1" applyFill="1" applyBorder="1" applyAlignment="1" applyProtection="1">
      <alignment horizontal="center" vertical="top" wrapText="1"/>
    </xf>
    <xf numFmtId="0" fontId="3" fillId="3" borderId="10" xfId="0" applyFont="1" applyFill="1" applyBorder="1" applyAlignment="1" applyProtection="1">
      <alignment horizontal="right" vertical="top"/>
    </xf>
    <xf numFmtId="167" fontId="2" fillId="3" borderId="10" xfId="0" applyNumberFormat="1" applyFont="1" applyFill="1" applyBorder="1" applyAlignment="1" applyProtection="1">
      <alignment horizontal="right" vertical="top"/>
    </xf>
    <xf numFmtId="39" fontId="3" fillId="3" borderId="19" xfId="73" applyNumberFormat="1" applyFont="1" applyFill="1" applyBorder="1" applyAlignment="1" applyProtection="1">
      <alignment horizontal="right" vertical="top"/>
    </xf>
    <xf numFmtId="0" fontId="3" fillId="3" borderId="5" xfId="0" quotePrefix="1" applyFont="1" applyFill="1" applyBorder="1" applyAlignment="1" applyProtection="1">
      <alignment horizontal="justify" vertical="top" wrapText="1"/>
    </xf>
    <xf numFmtId="168" fontId="2" fillId="3" borderId="13" xfId="11" applyNumberFormat="1" applyFont="1" applyFill="1" applyBorder="1" applyAlignment="1" applyProtection="1">
      <alignment horizontal="right" vertical="top" wrapText="1"/>
    </xf>
    <xf numFmtId="0" fontId="2" fillId="3" borderId="5" xfId="0" applyNumberFormat="1" applyFont="1" applyFill="1" applyBorder="1" applyAlignment="1" applyProtection="1">
      <alignment horizontal="left" vertical="top" wrapText="1"/>
    </xf>
    <xf numFmtId="0" fontId="2" fillId="3" borderId="5" xfId="0" applyNumberFormat="1" applyFont="1" applyFill="1" applyBorder="1" applyAlignment="1" applyProtection="1">
      <alignment horizontal="left" vertical="top"/>
    </xf>
    <xf numFmtId="168" fontId="3" fillId="0" borderId="13" xfId="2" applyNumberFormat="1" applyFont="1" applyFill="1" applyBorder="1" applyAlignment="1" applyProtection="1">
      <alignment horizontal="right" vertical="top"/>
    </xf>
    <xf numFmtId="0" fontId="3" fillId="0" borderId="5" xfId="2" applyFont="1" applyFill="1" applyBorder="1" applyAlignment="1" applyProtection="1">
      <alignment vertical="top" wrapText="1"/>
    </xf>
    <xf numFmtId="165" fontId="3" fillId="0" borderId="5" xfId="3" applyFont="1" applyFill="1" applyBorder="1" applyAlignment="1" applyProtection="1">
      <alignment vertical="top"/>
    </xf>
    <xf numFmtId="167" fontId="3" fillId="0" borderId="5" xfId="2" applyNumberFormat="1" applyFont="1" applyFill="1" applyBorder="1" applyAlignment="1" applyProtection="1">
      <alignment horizontal="center" vertical="top"/>
    </xf>
    <xf numFmtId="4" fontId="3" fillId="0" borderId="14" xfId="2" applyNumberFormat="1" applyFont="1" applyFill="1" applyBorder="1" applyAlignment="1" applyProtection="1">
      <alignment horizontal="right" vertical="top"/>
    </xf>
    <xf numFmtId="1" fontId="3" fillId="3" borderId="13" xfId="0" applyNumberFormat="1" applyFont="1" applyFill="1" applyBorder="1" applyAlignment="1" applyProtection="1">
      <alignment horizontal="right" vertical="top"/>
    </xf>
    <xf numFmtId="4" fontId="2" fillId="3" borderId="5" xfId="6" applyNumberFormat="1" applyFont="1" applyFill="1" applyBorder="1" applyAlignment="1" applyProtection="1">
      <alignment vertical="top" wrapText="1"/>
    </xf>
    <xf numFmtId="168" fontId="2" fillId="3" borderId="13" xfId="0" applyNumberFormat="1" applyFont="1" applyFill="1" applyBorder="1" applyAlignment="1" applyProtection="1">
      <alignment vertical="top" wrapText="1"/>
    </xf>
    <xf numFmtId="4" fontId="2" fillId="3" borderId="5" xfId="6" applyNumberFormat="1" applyFont="1" applyFill="1" applyBorder="1" applyAlignment="1" applyProtection="1">
      <alignment horizontal="right" vertical="top" wrapText="1"/>
    </xf>
    <xf numFmtId="4" fontId="2" fillId="3" borderId="14" xfId="11" applyNumberFormat="1" applyFont="1" applyFill="1" applyBorder="1" applyAlignment="1" applyProtection="1">
      <alignment horizontal="right" vertical="top" wrapText="1"/>
    </xf>
    <xf numFmtId="4" fontId="2" fillId="3" borderId="14" xfId="11" applyNumberFormat="1" applyFont="1" applyFill="1" applyBorder="1" applyAlignment="1" applyProtection="1">
      <alignment horizontal="right" vertical="top"/>
    </xf>
    <xf numFmtId="0" fontId="3" fillId="3" borderId="5" xfId="0" applyFont="1" applyFill="1" applyBorder="1" applyAlignment="1" applyProtection="1">
      <alignment horizontal="left" vertical="top"/>
    </xf>
    <xf numFmtId="43" fontId="2" fillId="3" borderId="5" xfId="65" applyFont="1" applyFill="1" applyBorder="1" applyAlignment="1" applyProtection="1">
      <alignment vertical="top"/>
    </xf>
    <xf numFmtId="167" fontId="2" fillId="3" borderId="14" xfId="0" applyNumberFormat="1" applyFont="1" applyFill="1" applyBorder="1" applyAlignment="1" applyProtection="1">
      <alignment vertical="top"/>
    </xf>
    <xf numFmtId="167" fontId="2" fillId="3" borderId="5" xfId="9" applyNumberFormat="1" applyFont="1" applyFill="1" applyBorder="1" applyAlignment="1" applyProtection="1">
      <alignment vertical="top" wrapText="1"/>
    </xf>
    <xf numFmtId="4" fontId="5" fillId="3" borderId="5" xfId="0" applyNumberFormat="1" applyFont="1" applyFill="1" applyBorder="1" applyAlignment="1" applyProtection="1">
      <alignment horizontal="center" vertical="top"/>
    </xf>
    <xf numFmtId="0" fontId="2" fillId="3" borderId="5" xfId="0" applyFont="1" applyFill="1" applyBorder="1" applyAlignment="1" applyProtection="1">
      <alignment horizontal="left" vertical="top"/>
    </xf>
    <xf numFmtId="0" fontId="3" fillId="3" borderId="5" xfId="9" applyFont="1" applyFill="1" applyBorder="1" applyAlignment="1" applyProtection="1">
      <alignment horizontal="left" vertical="top" wrapText="1"/>
    </xf>
    <xf numFmtId="43" fontId="2" fillId="3" borderId="5" xfId="0" applyNumberFormat="1" applyFont="1" applyFill="1" applyBorder="1" applyAlignment="1" applyProtection="1">
      <alignment horizontal="center" vertical="top" wrapText="1"/>
    </xf>
    <xf numFmtId="167" fontId="2" fillId="3" borderId="14" xfId="0" applyNumberFormat="1" applyFont="1" applyFill="1" applyBorder="1" applyAlignment="1" applyProtection="1">
      <alignment vertical="top" wrapText="1"/>
    </xf>
    <xf numFmtId="0" fontId="6" fillId="3" borderId="13" xfId="0" applyFont="1" applyFill="1" applyBorder="1" applyAlignment="1" applyProtection="1">
      <alignment horizontal="right" vertical="top"/>
    </xf>
    <xf numFmtId="0" fontId="2" fillId="3" borderId="5" xfId="20" applyFont="1" applyFill="1" applyBorder="1" applyAlignment="1" applyProtection="1">
      <alignment horizontal="left" vertical="top" wrapText="1"/>
    </xf>
    <xf numFmtId="43" fontId="5" fillId="3" borderId="5" xfId="65" applyFont="1" applyFill="1" applyBorder="1" applyAlignment="1" applyProtection="1">
      <alignment horizontal="right" vertical="top" wrapText="1"/>
    </xf>
    <xf numFmtId="0" fontId="5" fillId="3" borderId="5" xfId="0" applyFont="1" applyFill="1" applyBorder="1" applyAlignment="1" applyProtection="1">
      <alignment horizontal="center" vertical="top" wrapText="1"/>
    </xf>
    <xf numFmtId="4" fontId="5" fillId="3" borderId="14" xfId="65" applyNumberFormat="1" applyFont="1" applyFill="1" applyBorder="1" applyAlignment="1" applyProtection="1">
      <alignment vertical="top"/>
    </xf>
    <xf numFmtId="0" fontId="27" fillId="6" borderId="5" xfId="0" applyFont="1" applyFill="1" applyBorder="1" applyAlignment="1" applyProtection="1">
      <alignment vertical="top" wrapText="1"/>
    </xf>
    <xf numFmtId="2" fontId="2" fillId="3" borderId="13" xfId="0" applyNumberFormat="1" applyFont="1" applyFill="1" applyBorder="1" applyAlignment="1" applyProtection="1">
      <alignment horizontal="right" vertical="top"/>
    </xf>
    <xf numFmtId="4" fontId="5" fillId="3" borderId="5" xfId="23" applyNumberFormat="1" applyFont="1" applyFill="1" applyBorder="1" applyAlignment="1" applyProtection="1">
      <alignment horizontal="center" vertical="top"/>
    </xf>
    <xf numFmtId="1" fontId="2" fillId="3" borderId="13" xfId="0" applyNumberFormat="1" applyFont="1" applyFill="1" applyBorder="1" applyAlignment="1" applyProtection="1">
      <alignment horizontal="right" vertical="top"/>
    </xf>
    <xf numFmtId="0" fontId="3" fillId="3" borderId="13" xfId="0" applyFont="1" applyFill="1" applyBorder="1" applyAlignment="1" applyProtection="1">
      <alignment horizontal="right" vertical="top" wrapText="1"/>
    </xf>
    <xf numFmtId="0" fontId="3" fillId="3" borderId="5" xfId="0" applyFont="1" applyFill="1" applyBorder="1" applyAlignment="1" applyProtection="1">
      <alignment vertical="top"/>
    </xf>
    <xf numFmtId="0" fontId="2" fillId="3" borderId="5" xfId="9" applyFont="1" applyFill="1" applyBorder="1" applyAlignment="1" applyProtection="1">
      <alignment horizontal="justify" vertical="top" wrapText="1"/>
    </xf>
    <xf numFmtId="1" fontId="3" fillId="3" borderId="13" xfId="0" applyNumberFormat="1" applyFont="1" applyFill="1" applyBorder="1" applyAlignment="1" applyProtection="1">
      <alignment vertical="top"/>
    </xf>
    <xf numFmtId="4" fontId="2" fillId="3" borderId="5" xfId="9" applyNumberFormat="1" applyFont="1" applyFill="1" applyBorder="1" applyAlignment="1" applyProtection="1">
      <alignment horizontal="center" vertical="top"/>
    </xf>
    <xf numFmtId="0" fontId="3" fillId="3" borderId="5" xfId="5" applyFont="1" applyFill="1" applyBorder="1" applyAlignment="1" applyProtection="1">
      <alignment horizontal="left" vertical="top" wrapText="1"/>
    </xf>
    <xf numFmtId="4" fontId="2" fillId="3" borderId="5" xfId="35" applyNumberFormat="1" applyFont="1" applyFill="1" applyBorder="1" applyAlignment="1" applyProtection="1">
      <alignment vertical="top"/>
    </xf>
    <xf numFmtId="4" fontId="2" fillId="3" borderId="5" xfId="35" applyNumberFormat="1" applyFont="1" applyFill="1" applyBorder="1" applyAlignment="1" applyProtection="1">
      <alignment horizontal="center" vertical="top"/>
    </xf>
    <xf numFmtId="167" fontId="2" fillId="3" borderId="5" xfId="38" applyNumberFormat="1" applyFont="1" applyFill="1" applyBorder="1" applyAlignment="1" applyProtection="1">
      <alignment horizontal="center" vertical="top" wrapText="1"/>
    </xf>
    <xf numFmtId="0" fontId="3" fillId="3" borderId="10" xfId="98" applyFont="1" applyFill="1" applyBorder="1" applyAlignment="1" applyProtection="1">
      <alignment horizontal="left" vertical="top" wrapText="1"/>
    </xf>
    <xf numFmtId="39" fontId="2" fillId="3" borderId="10" xfId="48" applyNumberFormat="1" applyFont="1" applyFill="1" applyBorder="1" applyAlignment="1" applyProtection="1">
      <alignment vertical="top"/>
    </xf>
    <xf numFmtId="0" fontId="11" fillId="3" borderId="18" xfId="0" applyFont="1" applyFill="1" applyBorder="1" applyAlignment="1" applyProtection="1">
      <alignment vertical="top" wrapText="1"/>
    </xf>
    <xf numFmtId="49" fontId="2" fillId="3" borderId="10" xfId="41" applyNumberFormat="1" applyFont="1" applyFill="1" applyBorder="1" applyAlignment="1" applyProtection="1">
      <alignment vertical="top" wrapText="1"/>
    </xf>
    <xf numFmtId="43" fontId="11" fillId="3" borderId="10" xfId="0" applyNumberFormat="1" applyFont="1" applyFill="1" applyBorder="1" applyAlignment="1" applyProtection="1">
      <alignment horizontal="center" vertical="top"/>
    </xf>
    <xf numFmtId="49" fontId="2" fillId="3" borderId="5" xfId="41" applyNumberFormat="1" applyFont="1" applyFill="1" applyBorder="1" applyAlignment="1" applyProtection="1">
      <alignment vertical="top" wrapText="1"/>
    </xf>
    <xf numFmtId="0" fontId="11" fillId="3" borderId="13" xfId="0" applyFont="1" applyFill="1" applyBorder="1" applyAlignment="1" applyProtection="1">
      <alignment vertical="top" wrapText="1"/>
    </xf>
    <xf numFmtId="43" fontId="11" fillId="3" borderId="5" xfId="0" applyNumberFormat="1" applyFont="1" applyFill="1" applyBorder="1" applyAlignment="1" applyProtection="1">
      <alignment horizontal="center" vertical="top"/>
    </xf>
    <xf numFmtId="49" fontId="3" fillId="3" borderId="10" xfId="41" applyNumberFormat="1" applyFont="1" applyFill="1" applyBorder="1" applyAlignment="1" applyProtection="1">
      <alignment vertical="top" wrapText="1"/>
    </xf>
    <xf numFmtId="169" fontId="10" fillId="3" borderId="18" xfId="0" applyNumberFormat="1" applyFont="1" applyFill="1" applyBorder="1" applyAlignment="1" applyProtection="1">
      <alignment horizontal="right" vertical="top" wrapText="1"/>
    </xf>
    <xf numFmtId="4" fontId="4" fillId="3" borderId="14" xfId="26" applyNumberFormat="1" applyFont="1" applyFill="1" applyBorder="1" applyAlignment="1" applyProtection="1">
      <alignment horizontal="right" vertical="top" wrapText="1"/>
    </xf>
    <xf numFmtId="4" fontId="4" fillId="3" borderId="13" xfId="101" applyNumberFormat="1" applyFont="1" applyFill="1" applyBorder="1" applyAlignment="1" applyProtection="1">
      <alignment horizontal="right" vertical="top"/>
    </xf>
    <xf numFmtId="4" fontId="4" fillId="3" borderId="5" xfId="0" applyNumberFormat="1" applyFont="1" applyFill="1" applyBorder="1" applyAlignment="1" applyProtection="1">
      <alignment vertical="top" wrapText="1"/>
    </xf>
    <xf numFmtId="4" fontId="4" fillId="3" borderId="14" xfId="0" applyNumberFormat="1" applyFont="1" applyFill="1" applyBorder="1" applyAlignment="1" applyProtection="1">
      <alignment vertical="top" wrapText="1"/>
    </xf>
    <xf numFmtId="4" fontId="13" fillId="3" borderId="5" xfId="0" applyNumberFormat="1" applyFont="1" applyFill="1" applyBorder="1" applyAlignment="1" applyProtection="1">
      <alignment vertical="top" wrapText="1"/>
    </xf>
    <xf numFmtId="4" fontId="13" fillId="3" borderId="13" xfId="101" applyNumberFormat="1" applyFont="1" applyFill="1" applyBorder="1" applyAlignment="1" applyProtection="1">
      <alignment horizontal="right" vertical="top"/>
    </xf>
    <xf numFmtId="0" fontId="6" fillId="0" borderId="13" xfId="0" applyFont="1" applyFill="1" applyBorder="1" applyAlignment="1" applyProtection="1">
      <alignment horizontal="right" vertical="top"/>
    </xf>
    <xf numFmtId="0" fontId="6" fillId="0" borderId="5" xfId="0" applyFont="1" applyFill="1" applyBorder="1" applyAlignment="1" applyProtection="1">
      <alignment vertical="top"/>
    </xf>
    <xf numFmtId="0" fontId="6" fillId="0" borderId="5" xfId="0" applyFont="1" applyFill="1" applyBorder="1" applyAlignment="1" applyProtection="1">
      <alignment horizontal="center" vertical="top"/>
    </xf>
    <xf numFmtId="0" fontId="6" fillId="0" borderId="14" xfId="0" applyFont="1" applyFill="1" applyBorder="1" applyAlignment="1" applyProtection="1">
      <alignment horizontal="center" vertical="top"/>
    </xf>
    <xf numFmtId="0" fontId="6" fillId="3" borderId="14" xfId="0" applyFont="1" applyFill="1" applyBorder="1" applyAlignment="1" applyProtection="1">
      <alignment horizontal="center" vertical="top"/>
    </xf>
    <xf numFmtId="0" fontId="5" fillId="3" borderId="14" xfId="0" applyFont="1" applyFill="1" applyBorder="1" applyAlignment="1" applyProtection="1">
      <alignment horizontal="center" vertical="top"/>
    </xf>
    <xf numFmtId="168" fontId="5" fillId="3" borderId="13" xfId="0" applyNumberFormat="1" applyFont="1" applyFill="1" applyBorder="1" applyAlignment="1" applyProtection="1">
      <alignment horizontal="right" vertical="top"/>
    </xf>
    <xf numFmtId="1" fontId="2" fillId="3" borderId="5" xfId="11" applyNumberFormat="1" applyFont="1" applyFill="1" applyBorder="1" applyAlignment="1" applyProtection="1">
      <alignment horizontal="left" vertical="top"/>
    </xf>
    <xf numFmtId="4" fontId="2" fillId="3" borderId="5" xfId="12" applyNumberFormat="1" applyFont="1" applyFill="1" applyBorder="1" applyAlignment="1" applyProtection="1">
      <alignment vertical="top"/>
    </xf>
    <xf numFmtId="168" fontId="6" fillId="3" borderId="13" xfId="0" applyNumberFormat="1" applyFont="1" applyFill="1" applyBorder="1" applyAlignment="1" applyProtection="1">
      <alignment horizontal="right" vertical="top"/>
    </xf>
    <xf numFmtId="1" fontId="5" fillId="3" borderId="13" xfId="0" applyNumberFormat="1" applyFont="1" applyFill="1" applyBorder="1" applyAlignment="1" applyProtection="1">
      <alignment horizontal="right" vertical="top"/>
    </xf>
    <xf numFmtId="1" fontId="3" fillId="3" borderId="5" xfId="11" applyNumberFormat="1" applyFont="1" applyFill="1" applyBorder="1" applyAlignment="1" applyProtection="1">
      <alignment horizontal="left" vertical="top"/>
    </xf>
    <xf numFmtId="0" fontId="3" fillId="3" borderId="5" xfId="69" applyFont="1" applyFill="1" applyBorder="1" applyAlignment="1" applyProtection="1">
      <alignment vertical="top" wrapText="1"/>
    </xf>
    <xf numFmtId="0" fontId="2" fillId="3" borderId="5" xfId="41" applyFont="1" applyFill="1" applyBorder="1" applyAlignment="1" applyProtection="1">
      <alignment vertical="top"/>
    </xf>
    <xf numFmtId="4" fontId="2" fillId="3" borderId="14" xfId="100" applyNumberFormat="1" applyFont="1" applyFill="1" applyBorder="1" applyAlignment="1" applyProtection="1">
      <alignment horizontal="right" vertical="top"/>
    </xf>
    <xf numFmtId="0" fontId="5" fillId="3" borderId="13" xfId="0" applyFont="1" applyFill="1" applyBorder="1" applyAlignment="1" applyProtection="1">
      <alignment horizontal="center" vertical="top"/>
    </xf>
    <xf numFmtId="167" fontId="3" fillId="3" borderId="5" xfId="0" applyNumberFormat="1" applyFont="1" applyFill="1" applyBorder="1" applyAlignment="1" applyProtection="1">
      <alignment horizontal="center" vertical="top"/>
    </xf>
    <xf numFmtId="0" fontId="2" fillId="3" borderId="5" xfId="0" applyFont="1" applyFill="1" applyBorder="1" applyAlignment="1" applyProtection="1">
      <alignment horizontal="center" vertical="top" wrapText="1"/>
    </xf>
    <xf numFmtId="0" fontId="5" fillId="3" borderId="13" xfId="0" applyNumberFormat="1" applyFont="1" applyFill="1" applyBorder="1" applyAlignment="1" applyProtection="1">
      <alignment horizontal="right" vertical="top"/>
    </xf>
    <xf numFmtId="0" fontId="2" fillId="3" borderId="5" xfId="41" applyFont="1" applyFill="1" applyBorder="1" applyAlignment="1" applyProtection="1">
      <alignment horizontal="left" vertical="top" wrapText="1"/>
    </xf>
    <xf numFmtId="4" fontId="2" fillId="3" borderId="5" xfId="41" applyNumberFormat="1" applyFont="1" applyFill="1" applyBorder="1" applyAlignment="1" applyProtection="1">
      <alignment vertical="top" wrapText="1"/>
    </xf>
    <xf numFmtId="167" fontId="2" fillId="3" borderId="5" xfId="41" applyNumberFormat="1" applyFont="1" applyFill="1" applyBorder="1" applyAlignment="1" applyProtection="1">
      <alignment horizontal="center" vertical="top" wrapText="1"/>
    </xf>
    <xf numFmtId="1" fontId="6" fillId="3" borderId="13" xfId="0" applyNumberFormat="1" applyFont="1" applyFill="1" applyBorder="1" applyAlignment="1" applyProtection="1">
      <alignment horizontal="right" vertical="top"/>
    </xf>
    <xf numFmtId="39" fontId="3" fillId="3" borderId="5" xfId="0" applyNumberFormat="1" applyFont="1" applyFill="1" applyBorder="1" applyAlignment="1" applyProtection="1">
      <alignment vertical="top" wrapText="1"/>
    </xf>
    <xf numFmtId="4" fontId="5" fillId="3" borderId="5" xfId="12" applyNumberFormat="1" applyFont="1" applyFill="1" applyBorder="1" applyAlignment="1" applyProtection="1">
      <alignment vertical="top"/>
    </xf>
    <xf numFmtId="167" fontId="5" fillId="3" borderId="5" xfId="0" applyNumberFormat="1" applyFont="1" applyFill="1" applyBorder="1" applyAlignment="1" applyProtection="1">
      <alignment horizontal="center" vertical="top"/>
    </xf>
    <xf numFmtId="4" fontId="5" fillId="3" borderId="14" xfId="0" applyNumberFormat="1" applyFont="1" applyFill="1" applyBorder="1" applyAlignment="1" applyProtection="1">
      <alignment vertical="top"/>
    </xf>
    <xf numFmtId="4" fontId="5" fillId="0" borderId="5" xfId="12" applyNumberFormat="1" applyFont="1" applyFill="1" applyBorder="1" applyAlignment="1" applyProtection="1">
      <alignment vertical="top"/>
    </xf>
    <xf numFmtId="2" fontId="2" fillId="3" borderId="34" xfId="0" applyNumberFormat="1" applyFont="1" applyFill="1" applyBorder="1" applyAlignment="1" applyProtection="1">
      <alignment horizontal="right" vertical="top"/>
    </xf>
    <xf numFmtId="0" fontId="4" fillId="3" borderId="0" xfId="0" applyFont="1" applyFill="1" applyBorder="1" applyAlignment="1" applyProtection="1">
      <alignment horizontal="right" vertical="top"/>
    </xf>
    <xf numFmtId="0" fontId="4" fillId="3" borderId="0" xfId="0" applyFont="1" applyFill="1" applyBorder="1" applyAlignment="1" applyProtection="1">
      <alignment horizontal="left" vertical="top" wrapText="1"/>
    </xf>
    <xf numFmtId="4" fontId="4" fillId="3" borderId="0" xfId="0" applyNumberFormat="1" applyFont="1" applyFill="1" applyBorder="1" applyAlignment="1" applyProtection="1">
      <alignment vertical="top"/>
    </xf>
    <xf numFmtId="4" fontId="4" fillId="3" borderId="0" xfId="0" applyNumberFormat="1" applyFont="1" applyFill="1" applyBorder="1" applyAlignment="1" applyProtection="1">
      <alignment horizontal="center" vertical="top"/>
    </xf>
    <xf numFmtId="167" fontId="4" fillId="3" borderId="0" xfId="41" applyNumberFormat="1" applyFont="1" applyFill="1" applyBorder="1" applyAlignment="1" applyProtection="1">
      <alignment vertical="top"/>
    </xf>
    <xf numFmtId="0" fontId="5" fillId="3" borderId="13" xfId="0" applyNumberFormat="1" applyFont="1" applyFill="1" applyBorder="1" applyAlignment="1" applyProtection="1">
      <alignment vertical="top"/>
    </xf>
    <xf numFmtId="170" fontId="11" fillId="3" borderId="5" xfId="41" applyNumberFormat="1" applyFont="1" applyFill="1" applyBorder="1" applyAlignment="1" applyProtection="1">
      <alignment horizontal="center" vertical="top"/>
    </xf>
    <xf numFmtId="0" fontId="2" fillId="3" borderId="5" xfId="41" applyFont="1" applyFill="1" applyBorder="1" applyAlignment="1" applyProtection="1">
      <alignment horizontal="left" vertical="top"/>
    </xf>
    <xf numFmtId="0" fontId="2" fillId="3" borderId="5" xfId="41" applyFont="1" applyFill="1" applyBorder="1" applyAlignment="1" applyProtection="1">
      <alignment horizontal="center" vertical="top"/>
    </xf>
    <xf numFmtId="0" fontId="6" fillId="3" borderId="13" xfId="0" applyNumberFormat="1" applyFont="1" applyFill="1" applyBorder="1" applyAlignment="1" applyProtection="1">
      <alignment vertical="top"/>
    </xf>
    <xf numFmtId="0" fontId="3" fillId="3" borderId="5" xfId="41" applyFont="1" applyFill="1" applyBorder="1" applyAlignment="1" applyProtection="1">
      <alignment horizontal="left" vertical="top"/>
    </xf>
    <xf numFmtId="170" fontId="2" fillId="3" borderId="5" xfId="41" applyNumberFormat="1" applyFont="1" applyFill="1" applyBorder="1" applyAlignment="1" applyProtection="1">
      <alignment horizontal="center" vertical="top"/>
    </xf>
    <xf numFmtId="0" fontId="3" fillId="3" borderId="5" xfId="17" applyFont="1" applyFill="1" applyBorder="1" applyAlignment="1" applyProtection="1">
      <alignment vertical="top" wrapText="1"/>
    </xf>
    <xf numFmtId="2" fontId="5" fillId="3" borderId="13" xfId="0" applyNumberFormat="1" applyFont="1" applyFill="1" applyBorder="1" applyAlignment="1" applyProtection="1">
      <alignment horizontal="right" vertical="top"/>
    </xf>
    <xf numFmtId="0" fontId="3" fillId="3" borderId="5" xfId="41" applyFont="1" applyFill="1" applyBorder="1" applyAlignment="1" applyProtection="1">
      <alignment vertical="top" wrapText="1"/>
    </xf>
    <xf numFmtId="4" fontId="11" fillId="3" borderId="5" xfId="41" applyNumberFormat="1" applyFont="1" applyFill="1" applyBorder="1" applyAlignment="1" applyProtection="1">
      <alignment horizontal="right" vertical="top"/>
    </xf>
    <xf numFmtId="0" fontId="3" fillId="3" borderId="5" xfId="41" quotePrefix="1" applyFont="1" applyFill="1" applyBorder="1" applyAlignment="1" applyProtection="1">
      <alignment horizontal="left" vertical="top"/>
    </xf>
    <xf numFmtId="0" fontId="2" fillId="3" borderId="5" xfId="41" quotePrefix="1" applyFont="1" applyFill="1" applyBorder="1" applyAlignment="1" applyProtection="1">
      <alignment horizontal="left" vertical="top"/>
    </xf>
    <xf numFmtId="39" fontId="3" fillId="3" borderId="5" xfId="16" applyNumberFormat="1" applyFont="1" applyFill="1" applyBorder="1" applyAlignment="1" applyProtection="1">
      <alignment vertical="top" wrapText="1"/>
    </xf>
    <xf numFmtId="4" fontId="2" fillId="3" borderId="5" xfId="41" applyNumberFormat="1" applyFont="1" applyFill="1" applyBorder="1" applyAlignment="1" applyProtection="1">
      <alignment horizontal="right" vertical="top"/>
    </xf>
    <xf numFmtId="4" fontId="11" fillId="3" borderId="5" xfId="41" applyNumberFormat="1" applyFont="1" applyFill="1" applyBorder="1" applyAlignment="1" applyProtection="1">
      <alignment horizontal="center" vertical="top"/>
    </xf>
    <xf numFmtId="0" fontId="11" fillId="3" borderId="5" xfId="41" applyFont="1" applyFill="1" applyBorder="1" applyAlignment="1" applyProtection="1">
      <alignment horizontal="left" vertical="top" wrapText="1"/>
    </xf>
    <xf numFmtId="0" fontId="11" fillId="3" borderId="5" xfId="41" applyFont="1" applyFill="1" applyBorder="1" applyAlignment="1" applyProtection="1">
      <alignment horizontal="left" vertical="top"/>
    </xf>
    <xf numFmtId="0" fontId="6" fillId="3" borderId="13" xfId="0" applyFont="1" applyFill="1" applyBorder="1" applyAlignment="1" applyProtection="1">
      <alignment horizontal="center" vertical="top"/>
    </xf>
    <xf numFmtId="4" fontId="6" fillId="3" borderId="5" xfId="0" applyNumberFormat="1" applyFont="1" applyFill="1" applyBorder="1" applyAlignment="1" applyProtection="1">
      <alignment vertical="top" wrapText="1"/>
    </xf>
    <xf numFmtId="10" fontId="2" fillId="3" borderId="5" xfId="0" applyNumberFormat="1" applyFont="1" applyFill="1" applyBorder="1" applyAlignment="1" applyProtection="1">
      <alignment vertical="top"/>
    </xf>
    <xf numFmtId="0" fontId="2" fillId="3" borderId="5" xfId="41" applyFont="1" applyFill="1" applyBorder="1" applyAlignment="1" applyProtection="1">
      <alignment horizontal="justify" vertical="top" wrapText="1"/>
    </xf>
    <xf numFmtId="4" fontId="3" fillId="3" borderId="18" xfId="0" applyNumberFormat="1" applyFont="1" applyFill="1" applyBorder="1" applyAlignment="1" applyProtection="1">
      <alignment horizontal="right" vertical="top"/>
    </xf>
    <xf numFmtId="4" fontId="3" fillId="3" borderId="10" xfId="0" applyNumberFormat="1" applyFont="1" applyFill="1" applyBorder="1" applyAlignment="1" applyProtection="1">
      <alignment vertical="top" wrapText="1"/>
    </xf>
    <xf numFmtId="4" fontId="3" fillId="3" borderId="19" xfId="65" applyNumberFormat="1" applyFont="1" applyFill="1" applyBorder="1" applyAlignment="1" applyProtection="1">
      <alignment vertical="top"/>
    </xf>
    <xf numFmtId="4" fontId="3" fillId="3" borderId="2" xfId="0" applyNumberFormat="1" applyFont="1" applyFill="1" applyBorder="1" applyAlignment="1" applyProtection="1">
      <alignment horizontal="center" vertical="top"/>
    </xf>
    <xf numFmtId="3" fontId="3" fillId="3" borderId="13" xfId="0" applyNumberFormat="1" applyFont="1" applyFill="1" applyBorder="1" applyAlignment="1" applyProtection="1">
      <alignment horizontal="right" vertical="top"/>
    </xf>
    <xf numFmtId="4" fontId="3" fillId="3" borderId="10" xfId="0" applyNumberFormat="1" applyFont="1" applyFill="1" applyBorder="1" applyAlignment="1" applyProtection="1">
      <alignment vertical="top"/>
    </xf>
    <xf numFmtId="4" fontId="5" fillId="3" borderId="19" xfId="65" applyNumberFormat="1" applyFont="1" applyFill="1" applyBorder="1" applyAlignment="1" applyProtection="1">
      <alignment vertical="top"/>
    </xf>
    <xf numFmtId="169" fontId="2" fillId="3" borderId="18" xfId="0" applyNumberFormat="1" applyFont="1" applyFill="1" applyBorder="1" applyAlignment="1" applyProtection="1">
      <alignment vertical="top"/>
    </xf>
    <xf numFmtId="4" fontId="2" fillId="3" borderId="19" xfId="26" applyNumberFormat="1" applyFont="1" applyFill="1" applyBorder="1" applyAlignment="1" applyProtection="1">
      <alignment vertical="top" wrapText="1"/>
    </xf>
    <xf numFmtId="4" fontId="3" fillId="3" borderId="10" xfId="0" applyNumberFormat="1" applyFont="1" applyFill="1" applyBorder="1" applyAlignment="1" applyProtection="1">
      <alignment horizontal="left" vertical="top"/>
    </xf>
    <xf numFmtId="169" fontId="2" fillId="3" borderId="18" xfId="0" applyNumberFormat="1" applyFont="1" applyFill="1" applyBorder="1" applyAlignment="1" applyProtection="1">
      <alignment horizontal="right" vertical="top"/>
    </xf>
    <xf numFmtId="4" fontId="2" fillId="3" borderId="10" xfId="0" applyNumberFormat="1" applyFont="1" applyFill="1" applyBorder="1" applyAlignment="1" applyProtection="1">
      <alignment horizontal="left" vertical="top"/>
    </xf>
    <xf numFmtId="4" fontId="2" fillId="3" borderId="10" xfId="0" applyNumberFormat="1" applyFont="1" applyFill="1" applyBorder="1" applyAlignment="1" applyProtection="1">
      <alignment vertical="top" wrapText="1"/>
    </xf>
    <xf numFmtId="4" fontId="2" fillId="3" borderId="10" xfId="0" applyNumberFormat="1" applyFont="1" applyFill="1" applyBorder="1" applyAlignment="1" applyProtection="1">
      <alignment horizontal="left" vertical="top" wrapText="1"/>
    </xf>
    <xf numFmtId="4" fontId="4" fillId="3" borderId="18" xfId="0" applyNumberFormat="1" applyFont="1" applyFill="1" applyBorder="1" applyAlignment="1" applyProtection="1">
      <alignment horizontal="right" vertical="top"/>
    </xf>
    <xf numFmtId="4" fontId="4" fillId="3" borderId="10" xfId="0" applyNumberFormat="1" applyFont="1" applyFill="1" applyBorder="1" applyAlignment="1" applyProtection="1">
      <alignment horizontal="left" vertical="top"/>
    </xf>
    <xf numFmtId="4" fontId="4" fillId="3" borderId="10" xfId="0" applyNumberFormat="1" applyFont="1" applyFill="1" applyBorder="1" applyAlignment="1" applyProtection="1">
      <alignment horizontal="right" vertical="top"/>
    </xf>
    <xf numFmtId="4" fontId="4" fillId="3" borderId="10" xfId="0" applyNumberFormat="1" applyFont="1" applyFill="1" applyBorder="1" applyAlignment="1" applyProtection="1">
      <alignment horizontal="center" vertical="top"/>
    </xf>
    <xf numFmtId="4" fontId="4" fillId="3" borderId="19" xfId="26" applyNumberFormat="1" applyFont="1" applyFill="1" applyBorder="1" applyAlignment="1" applyProtection="1">
      <alignment vertical="top" wrapText="1"/>
    </xf>
    <xf numFmtId="4" fontId="2" fillId="3" borderId="18" xfId="0" applyNumberFormat="1" applyFont="1" applyFill="1" applyBorder="1" applyAlignment="1" applyProtection="1">
      <alignment horizontal="right" vertical="top"/>
    </xf>
    <xf numFmtId="4" fontId="4" fillId="3" borderId="10" xfId="0" applyNumberFormat="1" applyFont="1" applyFill="1" applyBorder="1" applyAlignment="1" applyProtection="1">
      <alignment vertical="top" wrapText="1"/>
    </xf>
    <xf numFmtId="4" fontId="2" fillId="3" borderId="5" xfId="0" applyNumberFormat="1" applyFont="1" applyFill="1" applyBorder="1" applyAlignment="1" applyProtection="1">
      <alignment horizontal="left" vertical="top"/>
    </xf>
    <xf numFmtId="4" fontId="2" fillId="3" borderId="0" xfId="0" applyNumberFormat="1" applyFont="1" applyFill="1" applyBorder="1" applyAlignment="1" applyProtection="1">
      <alignment horizontal="center" vertical="top"/>
    </xf>
    <xf numFmtId="3" fontId="3" fillId="3" borderId="18" xfId="0" applyNumberFormat="1" applyFont="1" applyFill="1" applyBorder="1" applyAlignment="1" applyProtection="1">
      <alignment horizontal="right" vertical="top"/>
    </xf>
    <xf numFmtId="4" fontId="3" fillId="3" borderId="10" xfId="0" applyNumberFormat="1" applyFont="1" applyFill="1" applyBorder="1" applyAlignment="1" applyProtection="1">
      <alignment horizontal="left" vertical="top" wrapText="1"/>
    </xf>
    <xf numFmtId="4" fontId="2" fillId="3" borderId="18" xfId="0" applyNumberFormat="1" applyFont="1" applyFill="1" applyBorder="1" applyAlignment="1" applyProtection="1">
      <alignment vertical="top"/>
    </xf>
    <xf numFmtId="4" fontId="4" fillId="3" borderId="18" xfId="0" applyNumberFormat="1" applyFont="1" applyFill="1" applyBorder="1" applyAlignment="1" applyProtection="1">
      <alignment vertical="top"/>
    </xf>
    <xf numFmtId="3" fontId="3" fillId="3" borderId="18" xfId="0" applyNumberFormat="1" applyFont="1" applyFill="1" applyBorder="1" applyAlignment="1" applyProtection="1">
      <alignment vertical="top"/>
    </xf>
    <xf numFmtId="4" fontId="2" fillId="3" borderId="10" xfId="11" applyNumberFormat="1" applyFont="1" applyFill="1" applyBorder="1" applyAlignment="1" applyProtection="1">
      <alignment horizontal="left" vertical="top" wrapText="1"/>
    </xf>
    <xf numFmtId="169" fontId="4" fillId="3" borderId="2" xfId="0" applyNumberFormat="1" applyFont="1" applyFill="1" applyBorder="1" applyAlignment="1" applyProtection="1">
      <alignment horizontal="right" vertical="top"/>
    </xf>
    <xf numFmtId="4" fontId="4" fillId="3" borderId="10" xfId="11" applyNumberFormat="1" applyFont="1" applyFill="1" applyBorder="1" applyAlignment="1" applyProtection="1">
      <alignment horizontal="left" vertical="top" wrapText="1"/>
    </xf>
    <xf numFmtId="4" fontId="4" fillId="3" borderId="10" xfId="0" applyNumberFormat="1" applyFont="1" applyFill="1" applyBorder="1" applyAlignment="1" applyProtection="1">
      <alignment horizontal="center" vertical="top" wrapText="1"/>
    </xf>
    <xf numFmtId="3" fontId="3" fillId="3" borderId="13" xfId="0" applyNumberFormat="1" applyFont="1" applyFill="1" applyBorder="1" applyAlignment="1" applyProtection="1">
      <alignment vertical="top"/>
    </xf>
    <xf numFmtId="4" fontId="3" fillId="3" borderId="5" xfId="34" applyNumberFormat="1" applyFont="1" applyFill="1" applyBorder="1" applyAlignment="1" applyProtection="1">
      <alignment horizontal="left" vertical="top" wrapText="1"/>
    </xf>
    <xf numFmtId="4" fontId="2" fillId="3" borderId="14" xfId="105" applyNumberFormat="1" applyFont="1" applyFill="1" applyBorder="1" applyAlignment="1" applyProtection="1">
      <alignment horizontal="right" vertical="top" wrapText="1"/>
    </xf>
    <xf numFmtId="169" fontId="3" fillId="3" borderId="13" xfId="34" applyNumberFormat="1" applyFont="1" applyFill="1" applyBorder="1" applyAlignment="1" applyProtection="1">
      <alignment horizontal="right" vertical="top" wrapText="1"/>
    </xf>
    <xf numFmtId="3" fontId="2" fillId="3" borderId="5" xfId="0" applyNumberFormat="1" applyFont="1" applyFill="1" applyBorder="1" applyAlignment="1" applyProtection="1">
      <alignment vertical="top"/>
    </xf>
    <xf numFmtId="4" fontId="2" fillId="3" borderId="5" xfId="34" applyNumberFormat="1" applyFont="1" applyFill="1" applyBorder="1" applyAlignment="1" applyProtection="1">
      <alignment horizontal="right" vertical="top"/>
    </xf>
    <xf numFmtId="4" fontId="2" fillId="3" borderId="5" xfId="34" applyNumberFormat="1" applyFont="1" applyFill="1" applyBorder="1" applyAlignment="1" applyProtection="1">
      <alignment horizontal="center" vertical="top" wrapText="1"/>
    </xf>
    <xf numFmtId="4" fontId="3" fillId="3" borderId="13" xfId="34" applyNumberFormat="1" applyFont="1" applyFill="1" applyBorder="1" applyAlignment="1" applyProtection="1">
      <alignment horizontal="right" vertical="top" wrapText="1"/>
    </xf>
    <xf numFmtId="4" fontId="2" fillId="3" borderId="14" xfId="34" applyNumberFormat="1" applyFont="1" applyFill="1" applyBorder="1" applyAlignment="1" applyProtection="1">
      <alignment vertical="top"/>
    </xf>
    <xf numFmtId="4" fontId="11" fillId="3" borderId="5" xfId="34" applyNumberFormat="1" applyFont="1" applyFill="1" applyBorder="1" applyAlignment="1" applyProtection="1">
      <alignment horizontal="center" vertical="top" wrapText="1"/>
    </xf>
    <xf numFmtId="170" fontId="2" fillId="3" borderId="4" xfId="0" applyNumberFormat="1" applyFont="1" applyFill="1" applyBorder="1" applyAlignment="1" applyProtection="1">
      <alignment horizontal="center" vertical="top"/>
    </xf>
    <xf numFmtId="4" fontId="2" fillId="3" borderId="13" xfId="34" applyNumberFormat="1" applyFont="1" applyFill="1" applyBorder="1" applyAlignment="1" applyProtection="1">
      <alignment horizontal="right" vertical="top" wrapText="1"/>
    </xf>
    <xf numFmtId="4" fontId="2" fillId="3" borderId="18" xfId="102" applyNumberFormat="1" applyFont="1" applyFill="1" applyBorder="1" applyAlignment="1" applyProtection="1">
      <alignment horizontal="right" vertical="top"/>
    </xf>
    <xf numFmtId="4" fontId="3" fillId="3" borderId="10" xfId="0" applyNumberFormat="1" applyFont="1" applyFill="1" applyBorder="1" applyAlignment="1" applyProtection="1">
      <alignment horizontal="right" vertical="top"/>
    </xf>
    <xf numFmtId="4" fontId="2" fillId="3" borderId="10" xfId="0" applyNumberFormat="1" applyFont="1" applyFill="1" applyBorder="1" applyAlignment="1" applyProtection="1">
      <alignment horizontal="right" vertical="top" wrapText="1"/>
    </xf>
    <xf numFmtId="4" fontId="3" fillId="3" borderId="19" xfId="0" applyNumberFormat="1" applyFont="1" applyFill="1" applyBorder="1" applyAlignment="1" applyProtection="1">
      <alignment vertical="top"/>
    </xf>
    <xf numFmtId="169" fontId="2" fillId="3" borderId="5" xfId="0" applyNumberFormat="1" applyFont="1" applyFill="1" applyBorder="1" applyAlignment="1" applyProtection="1">
      <alignment vertical="top" wrapText="1"/>
    </xf>
    <xf numFmtId="4" fontId="3" fillId="2" borderId="24" xfId="0" applyNumberFormat="1" applyFont="1" applyFill="1" applyBorder="1" applyAlignment="1" applyProtection="1">
      <alignment horizontal="right" vertical="top"/>
    </xf>
    <xf numFmtId="4" fontId="3" fillId="2" borderId="25" xfId="0" applyNumberFormat="1" applyFont="1" applyFill="1" applyBorder="1" applyAlignment="1" applyProtection="1">
      <alignment horizontal="center" vertical="top"/>
    </xf>
    <xf numFmtId="4" fontId="28" fillId="2" borderId="25" xfId="0" applyNumberFormat="1" applyFont="1" applyFill="1" applyBorder="1" applyAlignment="1" applyProtection="1">
      <alignment vertical="top"/>
    </xf>
    <xf numFmtId="4" fontId="28" fillId="2" borderId="25" xfId="0" applyNumberFormat="1" applyFont="1" applyFill="1" applyBorder="1" applyAlignment="1" applyProtection="1">
      <alignment horizontal="center" vertical="top"/>
    </xf>
    <xf numFmtId="4" fontId="3" fillId="2" borderId="26" xfId="22" applyNumberFormat="1" applyFont="1" applyFill="1" applyBorder="1" applyAlignment="1" applyProtection="1">
      <alignment vertical="top"/>
    </xf>
    <xf numFmtId="0" fontId="10" fillId="3" borderId="13" xfId="0" applyFont="1" applyFill="1" applyBorder="1" applyAlignment="1" applyProtection="1">
      <alignment horizontal="center" vertical="top"/>
    </xf>
    <xf numFmtId="0" fontId="10" fillId="3" borderId="5" xfId="0" applyFont="1" applyFill="1" applyBorder="1" applyAlignment="1" applyProtection="1">
      <alignment horizontal="center" vertical="top"/>
    </xf>
    <xf numFmtId="4" fontId="10" fillId="3" borderId="5" xfId="0" applyNumberFormat="1" applyFont="1" applyFill="1" applyBorder="1" applyAlignment="1" applyProtection="1">
      <alignment horizontal="center" vertical="top"/>
    </xf>
    <xf numFmtId="4" fontId="10" fillId="3" borderId="14" xfId="0" applyNumberFormat="1" applyFont="1" applyFill="1" applyBorder="1" applyAlignment="1" applyProtection="1">
      <alignment horizontal="center" vertical="top"/>
    </xf>
    <xf numFmtId="0" fontId="10" fillId="3" borderId="13" xfId="0" applyFont="1" applyFill="1" applyBorder="1" applyAlignment="1" applyProtection="1">
      <alignment horizontal="right" vertical="top"/>
    </xf>
    <xf numFmtId="49" fontId="3" fillId="3" borderId="5" xfId="11" applyNumberFormat="1" applyFont="1" applyFill="1" applyBorder="1" applyAlignment="1" applyProtection="1">
      <alignment horizontal="justify" vertical="top" wrapText="1"/>
    </xf>
    <xf numFmtId="2" fontId="2" fillId="3" borderId="5" xfId="0" applyNumberFormat="1" applyFont="1" applyFill="1" applyBorder="1" applyAlignment="1" applyProtection="1">
      <alignment vertical="top"/>
    </xf>
    <xf numFmtId="0" fontId="3" fillId="3" borderId="13" xfId="40" applyFont="1" applyFill="1" applyBorder="1" applyAlignment="1" applyProtection="1">
      <alignment vertical="top"/>
    </xf>
    <xf numFmtId="0" fontId="15" fillId="3" borderId="5" xfId="0" applyFont="1" applyFill="1" applyBorder="1" applyAlignment="1" applyProtection="1">
      <alignment vertical="top"/>
    </xf>
    <xf numFmtId="39" fontId="2" fillId="3" borderId="14" xfId="0" applyNumberFormat="1" applyFont="1" applyFill="1" applyBorder="1" applyAlignment="1" applyProtection="1">
      <alignment horizontal="right" vertical="top" wrapText="1"/>
    </xf>
    <xf numFmtId="49" fontId="3" fillId="3" borderId="5" xfId="11" applyNumberFormat="1" applyFont="1" applyFill="1" applyBorder="1" applyAlignment="1" applyProtection="1">
      <alignment horizontal="center" vertical="top" wrapText="1"/>
    </xf>
    <xf numFmtId="168" fontId="2" fillId="3" borderId="13" xfId="0" applyNumberFormat="1" applyFont="1" applyFill="1" applyBorder="1" applyAlignment="1" applyProtection="1">
      <alignment horizontal="right" vertical="top" wrapText="1"/>
    </xf>
    <xf numFmtId="0" fontId="2" fillId="3" borderId="5" xfId="12" applyFont="1" applyFill="1" applyBorder="1" applyAlignment="1" applyProtection="1">
      <alignment horizontal="center" vertical="top"/>
    </xf>
    <xf numFmtId="49" fontId="2" fillId="3" borderId="5" xfId="11" applyNumberFormat="1" applyFont="1" applyFill="1" applyBorder="1" applyAlignment="1" applyProtection="1">
      <alignment horizontal="left" vertical="top" wrapText="1"/>
    </xf>
    <xf numFmtId="4" fontId="4" fillId="3" borderId="5" xfId="0" applyNumberFormat="1" applyFont="1" applyFill="1" applyBorder="1" applyAlignment="1" applyProtection="1">
      <alignment horizontal="right" vertical="top"/>
    </xf>
    <xf numFmtId="0" fontId="4" fillId="3" borderId="5" xfId="0" applyFont="1" applyFill="1" applyBorder="1" applyAlignment="1" applyProtection="1">
      <alignment horizontal="center" vertical="top"/>
    </xf>
    <xf numFmtId="0" fontId="4" fillId="3" borderId="5" xfId="0" applyFont="1" applyFill="1" applyBorder="1" applyAlignment="1" applyProtection="1">
      <alignment vertical="top"/>
    </xf>
    <xf numFmtId="2" fontId="2" fillId="3" borderId="5" xfId="0" applyNumberFormat="1" applyFont="1" applyFill="1" applyBorder="1" applyAlignment="1" applyProtection="1">
      <alignment horizontal="right" vertical="top"/>
    </xf>
    <xf numFmtId="0" fontId="10" fillId="3" borderId="13" xfId="0" applyFont="1" applyFill="1" applyBorder="1" applyAlignment="1" applyProtection="1">
      <alignment horizontal="right" vertical="top" wrapText="1"/>
    </xf>
    <xf numFmtId="180" fontId="2" fillId="3" borderId="14" xfId="0" applyNumberFormat="1" applyFont="1" applyFill="1" applyBorder="1" applyAlignment="1" applyProtection="1">
      <alignment horizontal="right" vertical="top" wrapText="1"/>
    </xf>
    <xf numFmtId="0" fontId="2" fillId="3" borderId="5" xfId="13" applyFont="1" applyFill="1" applyBorder="1" applyAlignment="1" applyProtection="1">
      <alignment horizontal="left" vertical="top" wrapText="1"/>
    </xf>
    <xf numFmtId="0" fontId="3" fillId="3" borderId="5" xfId="0" applyFont="1" applyFill="1" applyBorder="1" applyAlignment="1" applyProtection="1">
      <alignment horizontal="justify" vertical="top" wrapText="1"/>
    </xf>
    <xf numFmtId="167" fontId="20" fillId="3" borderId="13" xfId="0" applyNumberFormat="1" applyFont="1" applyFill="1" applyBorder="1" applyAlignment="1" applyProtection="1">
      <alignment horizontal="right" vertical="top"/>
    </xf>
    <xf numFmtId="0" fontId="3" fillId="3" borderId="5" xfId="0" applyFont="1" applyFill="1" applyBorder="1" applyAlignment="1" applyProtection="1">
      <alignment horizontal="right" vertical="top"/>
    </xf>
    <xf numFmtId="167" fontId="20" fillId="3" borderId="5" xfId="0" applyNumberFormat="1" applyFont="1" applyFill="1" applyBorder="1" applyAlignment="1" applyProtection="1">
      <alignment horizontal="center" vertical="top"/>
    </xf>
    <xf numFmtId="0" fontId="20" fillId="3" borderId="5" xfId="0" applyFont="1" applyFill="1" applyBorder="1" applyAlignment="1" applyProtection="1">
      <alignment horizontal="center" vertical="top"/>
    </xf>
    <xf numFmtId="167" fontId="3" fillId="3" borderId="14" xfId="0" applyNumberFormat="1" applyFont="1" applyFill="1" applyBorder="1" applyAlignment="1" applyProtection="1">
      <alignment horizontal="right" vertical="top"/>
    </xf>
    <xf numFmtId="0" fontId="3" fillId="3" borderId="5" xfId="13" applyFont="1" applyFill="1" applyBorder="1" applyAlignment="1" applyProtection="1">
      <alignment horizontal="left" vertical="top"/>
    </xf>
    <xf numFmtId="165" fontId="2" fillId="3" borderId="14" xfId="28" applyNumberFormat="1" applyFont="1" applyFill="1" applyBorder="1" applyAlignment="1" applyProtection="1">
      <alignment horizontal="right" vertical="top"/>
    </xf>
    <xf numFmtId="0" fontId="3" fillId="3" borderId="5" xfId="13" applyFont="1" applyFill="1" applyBorder="1" applyAlignment="1" applyProtection="1">
      <alignment horizontal="left" vertical="top" wrapText="1"/>
    </xf>
    <xf numFmtId="167" fontId="2" fillId="0" borderId="5" xfId="0" applyNumberFormat="1" applyFont="1" applyBorder="1" applyAlignment="1" applyProtection="1">
      <alignment vertical="top"/>
    </xf>
    <xf numFmtId="4" fontId="2" fillId="0" borderId="5" xfId="0" applyNumberFormat="1" applyFont="1" applyBorder="1" applyAlignment="1" applyProtection="1">
      <alignment horizontal="center" vertical="top"/>
    </xf>
    <xf numFmtId="4" fontId="3" fillId="0" borderId="14" xfId="0" applyNumberFormat="1" applyFont="1" applyBorder="1" applyAlignment="1" applyProtection="1">
      <alignment vertical="top"/>
    </xf>
    <xf numFmtId="49" fontId="3" fillId="3" borderId="13" xfId="13" applyNumberFormat="1" applyFont="1" applyFill="1" applyBorder="1" applyAlignment="1" applyProtection="1">
      <alignment horizontal="right" vertical="top"/>
    </xf>
    <xf numFmtId="167" fontId="2" fillId="3" borderId="5" xfId="13" applyNumberFormat="1" applyFont="1" applyFill="1" applyBorder="1" applyAlignment="1" applyProtection="1">
      <alignment horizontal="right" vertical="top"/>
    </xf>
    <xf numFmtId="167" fontId="2" fillId="3" borderId="5" xfId="13" applyNumberFormat="1" applyFont="1" applyFill="1" applyBorder="1" applyAlignment="1" applyProtection="1">
      <alignment horizontal="center" vertical="top"/>
    </xf>
    <xf numFmtId="43" fontId="2" fillId="3" borderId="14" xfId="68" applyFont="1" applyFill="1" applyBorder="1" applyAlignment="1" applyProtection="1">
      <alignment vertical="top"/>
    </xf>
    <xf numFmtId="168" fontId="2" fillId="3" borderId="13" xfId="13" applyNumberFormat="1" applyFont="1" applyFill="1" applyBorder="1" applyAlignment="1" applyProtection="1">
      <alignment horizontal="right" vertical="top"/>
    </xf>
    <xf numFmtId="167" fontId="2" fillId="3" borderId="5" xfId="13" applyNumberFormat="1" applyFont="1" applyFill="1" applyBorder="1" applyAlignment="1" applyProtection="1">
      <alignment vertical="top"/>
    </xf>
    <xf numFmtId="0" fontId="2" fillId="0" borderId="13" xfId="0" applyFont="1" applyBorder="1" applyAlignment="1" applyProtection="1">
      <alignment vertical="top" wrapText="1"/>
    </xf>
    <xf numFmtId="0" fontId="3" fillId="0" borderId="5" xfId="0" applyFont="1" applyBorder="1" applyAlignment="1" applyProtection="1">
      <alignment horizontal="center" vertical="top"/>
    </xf>
    <xf numFmtId="43" fontId="2" fillId="3" borderId="14" xfId="68" applyFont="1" applyFill="1" applyBorder="1" applyAlignment="1" applyProtection="1">
      <alignment horizontal="right" vertical="top"/>
    </xf>
    <xf numFmtId="0" fontId="3" fillId="3" borderId="5" xfId="13" applyFont="1" applyFill="1" applyBorder="1" applyAlignment="1" applyProtection="1">
      <alignment horizontal="justify" vertical="top" wrapText="1"/>
    </xf>
    <xf numFmtId="4" fontId="2" fillId="3" borderId="10" xfId="0" applyNumberFormat="1" applyFont="1" applyFill="1" applyBorder="1" applyAlignment="1" applyProtection="1">
      <alignment horizontal="justify" vertical="top" wrapText="1"/>
    </xf>
    <xf numFmtId="0" fontId="13" fillId="3" borderId="13" xfId="0" applyFont="1" applyFill="1" applyBorder="1" applyAlignment="1" applyProtection="1">
      <alignment horizontal="right" vertical="top"/>
    </xf>
    <xf numFmtId="0" fontId="13" fillId="3" borderId="5" xfId="0" applyFont="1" applyFill="1" applyBorder="1" applyAlignment="1" applyProtection="1">
      <alignment vertical="top" wrapText="1"/>
    </xf>
    <xf numFmtId="43" fontId="4" fillId="3" borderId="5" xfId="65" applyFont="1" applyFill="1" applyBorder="1" applyAlignment="1" applyProtection="1">
      <alignment vertical="top"/>
    </xf>
    <xf numFmtId="167" fontId="4" fillId="3" borderId="14" xfId="0" applyNumberFormat="1" applyFont="1" applyFill="1" applyBorder="1" applyAlignment="1" applyProtection="1">
      <alignment vertical="top"/>
    </xf>
    <xf numFmtId="4" fontId="3" fillId="3" borderId="14" xfId="2" applyNumberFormat="1" applyFont="1" applyFill="1" applyBorder="1" applyAlignment="1" applyProtection="1">
      <alignment horizontal="right" vertical="top"/>
    </xf>
    <xf numFmtId="0" fontId="6" fillId="3" borderId="13" xfId="0" applyNumberFormat="1" applyFont="1" applyFill="1" applyBorder="1" applyAlignment="1" applyProtection="1">
      <alignment horizontal="right" vertical="top"/>
    </xf>
    <xf numFmtId="0" fontId="3" fillId="6" borderId="5" xfId="0" applyFont="1" applyFill="1" applyBorder="1" applyAlignment="1" applyProtection="1">
      <alignment vertical="top" wrapText="1"/>
    </xf>
    <xf numFmtId="2" fontId="2" fillId="3" borderId="5" xfId="13" applyNumberFormat="1" applyFont="1" applyFill="1" applyBorder="1" applyAlignment="1" applyProtection="1">
      <alignment horizontal="right" vertical="top" wrapText="1"/>
    </xf>
    <xf numFmtId="2" fontId="2" fillId="3" borderId="5" xfId="13" applyNumberFormat="1" applyFont="1" applyFill="1" applyBorder="1" applyAlignment="1" applyProtection="1">
      <alignment horizontal="center" vertical="top"/>
    </xf>
    <xf numFmtId="186" fontId="2" fillId="3" borderId="13" xfId="13" applyNumberFormat="1" applyFont="1" applyFill="1" applyBorder="1" applyAlignment="1" applyProtection="1">
      <alignment horizontal="right" vertical="top" wrapText="1"/>
    </xf>
    <xf numFmtId="0" fontId="15" fillId="6" borderId="5" xfId="0" applyFont="1" applyFill="1" applyBorder="1" applyAlignment="1" applyProtection="1">
      <alignment vertical="top" wrapText="1"/>
    </xf>
    <xf numFmtId="1" fontId="3" fillId="3" borderId="13" xfId="13" applyNumberFormat="1" applyFont="1" applyFill="1" applyBorder="1" applyAlignment="1" applyProtection="1">
      <alignment horizontal="right" vertical="top"/>
    </xf>
    <xf numFmtId="0" fontId="27" fillId="6" borderId="5" xfId="0" applyFont="1" applyFill="1" applyBorder="1" applyAlignment="1" applyProtection="1">
      <alignment vertical="top"/>
    </xf>
    <xf numFmtId="185" fontId="2" fillId="3" borderId="13" xfId="13" applyNumberFormat="1" applyFont="1" applyFill="1" applyBorder="1" applyAlignment="1" applyProtection="1">
      <alignment horizontal="right" vertical="top" wrapText="1"/>
    </xf>
    <xf numFmtId="43" fontId="2" fillId="0" borderId="5" xfId="68" applyFont="1" applyFill="1" applyBorder="1" applyAlignment="1" applyProtection="1">
      <alignment horizontal="right" vertical="top" wrapText="1"/>
    </xf>
    <xf numFmtId="0" fontId="2" fillId="3" borderId="5" xfId="13" applyFont="1" applyFill="1" applyBorder="1" applyAlignment="1" applyProtection="1">
      <alignment horizontal="center" vertical="top"/>
    </xf>
    <xf numFmtId="0" fontId="2" fillId="0" borderId="5" xfId="13" applyFont="1" applyBorder="1" applyAlignment="1" applyProtection="1">
      <alignment horizontal="center" vertical="top"/>
    </xf>
    <xf numFmtId="43" fontId="2" fillId="3" borderId="5" xfId="68" applyFont="1" applyFill="1" applyBorder="1" applyAlignment="1" applyProtection="1">
      <alignment horizontal="right" vertical="top" wrapText="1"/>
    </xf>
    <xf numFmtId="0" fontId="15" fillId="0" borderId="5" xfId="0" applyFont="1" applyBorder="1" applyAlignment="1" applyProtection="1">
      <alignment vertical="top" wrapText="1"/>
    </xf>
    <xf numFmtId="0" fontId="3" fillId="3" borderId="13" xfId="0" applyFont="1" applyFill="1" applyBorder="1" applyAlignment="1" applyProtection="1">
      <alignment horizontal="center" vertical="top" wrapText="1"/>
    </xf>
    <xf numFmtId="39" fontId="11" fillId="3" borderId="14" xfId="0" applyNumberFormat="1" applyFont="1" applyFill="1" applyBorder="1" applyAlignment="1" applyProtection="1">
      <alignment horizontal="right" vertical="top" wrapText="1"/>
    </xf>
    <xf numFmtId="0" fontId="11" fillId="3" borderId="5" xfId="0" applyFont="1" applyFill="1" applyBorder="1" applyAlignment="1" applyProtection="1">
      <alignment horizontal="left" vertical="top"/>
    </xf>
    <xf numFmtId="0" fontId="11" fillId="3" borderId="5" xfId="0" applyFont="1" applyFill="1" applyBorder="1" applyAlignment="1" applyProtection="1">
      <alignment horizontal="center" vertical="top"/>
    </xf>
    <xf numFmtId="0" fontId="11" fillId="3" borderId="5" xfId="0" applyFont="1" applyFill="1" applyBorder="1" applyAlignment="1" applyProtection="1">
      <alignment vertical="top" wrapText="1"/>
    </xf>
    <xf numFmtId="0" fontId="10" fillId="3" borderId="5" xfId="0" applyFont="1" applyFill="1" applyBorder="1" applyAlignment="1" applyProtection="1">
      <alignment vertical="top" wrapText="1"/>
    </xf>
    <xf numFmtId="43" fontId="2" fillId="3" borderId="5" xfId="0" applyNumberFormat="1" applyFont="1" applyFill="1" applyBorder="1" applyAlignment="1" applyProtection="1">
      <alignment horizontal="center" vertical="top"/>
    </xf>
    <xf numFmtId="168" fontId="3" fillId="3" borderId="13" xfId="0" applyNumberFormat="1" applyFont="1" applyFill="1" applyBorder="1" applyAlignment="1" applyProtection="1">
      <alignment horizontal="right" vertical="top"/>
    </xf>
    <xf numFmtId="171" fontId="2" fillId="3" borderId="13" xfId="0" applyNumberFormat="1" applyFont="1" applyFill="1" applyBorder="1" applyAlignment="1" applyProtection="1">
      <alignment horizontal="right" vertical="top"/>
    </xf>
    <xf numFmtId="167" fontId="2" fillId="3" borderId="14" xfId="107" applyNumberFormat="1" applyFont="1" applyFill="1" applyBorder="1" applyAlignment="1" applyProtection="1">
      <alignment vertical="top" wrapText="1"/>
    </xf>
    <xf numFmtId="0" fontId="4" fillId="3" borderId="10" xfId="0" applyNumberFormat="1" applyFont="1" applyFill="1" applyBorder="1" applyAlignment="1" applyProtection="1">
      <alignment vertical="top" wrapText="1"/>
    </xf>
    <xf numFmtId="39" fontId="4" fillId="3" borderId="10" xfId="48" applyNumberFormat="1" applyFont="1" applyFill="1" applyBorder="1" applyAlignment="1" applyProtection="1">
      <alignment vertical="top"/>
    </xf>
    <xf numFmtId="166" fontId="4" fillId="3" borderId="5" xfId="22" applyFont="1" applyFill="1" applyBorder="1" applyAlignment="1" applyProtection="1">
      <alignment horizontal="right" vertical="top" wrapText="1"/>
    </xf>
    <xf numFmtId="0" fontId="3" fillId="3" borderId="5" xfId="0" applyFont="1" applyFill="1" applyBorder="1" applyAlignment="1" applyProtection="1">
      <alignment horizontal="right" vertical="top" wrapText="1"/>
    </xf>
    <xf numFmtId="0" fontId="2" fillId="3" borderId="5" xfId="14" applyNumberFormat="1" applyFont="1" applyFill="1" applyBorder="1" applyAlignment="1" applyProtection="1">
      <alignment horizontal="center" vertical="top"/>
    </xf>
    <xf numFmtId="4" fontId="3" fillId="3" borderId="14" xfId="14" applyNumberFormat="1" applyFont="1" applyFill="1" applyBorder="1" applyAlignment="1" applyProtection="1">
      <alignment horizontal="right" vertical="top" wrapText="1"/>
    </xf>
    <xf numFmtId="0" fontId="3" fillId="2" borderId="31" xfId="72" applyNumberFormat="1" applyFont="1" applyFill="1" applyBorder="1" applyAlignment="1" applyProtection="1">
      <alignment horizontal="right" vertical="top"/>
    </xf>
    <xf numFmtId="0" fontId="3" fillId="2" borderId="32" xfId="72" applyFont="1" applyFill="1" applyBorder="1" applyAlignment="1" applyProtection="1">
      <alignment horizontal="center" vertical="top" wrapText="1"/>
    </xf>
    <xf numFmtId="166" fontId="2" fillId="2" borderId="32" xfId="70" applyFont="1" applyFill="1" applyBorder="1" applyAlignment="1" applyProtection="1">
      <alignment vertical="top"/>
    </xf>
    <xf numFmtId="166" fontId="2" fillId="2" borderId="32" xfId="70" applyFont="1" applyFill="1" applyBorder="1" applyAlignment="1" applyProtection="1">
      <alignment horizontal="center" vertical="top"/>
    </xf>
    <xf numFmtId="4" fontId="3" fillId="2" borderId="33" xfId="72" applyNumberFormat="1" applyFont="1" applyFill="1" applyBorder="1" applyAlignment="1" applyProtection="1">
      <alignment horizontal="right" vertical="top"/>
    </xf>
    <xf numFmtId="0" fontId="6" fillId="3" borderId="13" xfId="0" applyFont="1" applyFill="1" applyBorder="1" applyAlignment="1" applyProtection="1">
      <alignment horizontal="right" vertical="top" wrapText="1"/>
    </xf>
    <xf numFmtId="0" fontId="5" fillId="3" borderId="13" xfId="0" applyFont="1" applyFill="1" applyBorder="1" applyAlignment="1" applyProtection="1">
      <alignment horizontal="right" vertical="top" wrapText="1"/>
    </xf>
    <xf numFmtId="4" fontId="2" fillId="3" borderId="5" xfId="77" applyNumberFormat="1" applyFont="1" applyFill="1" applyBorder="1" applyAlignment="1" applyProtection="1">
      <alignment horizontal="right" vertical="top" wrapText="1"/>
    </xf>
    <xf numFmtId="4" fontId="2" fillId="3" borderId="14" xfId="101" applyNumberFormat="1" applyFont="1" applyFill="1" applyBorder="1" applyAlignment="1" applyProtection="1">
      <alignment horizontal="right" vertical="top"/>
    </xf>
    <xf numFmtId="0" fontId="3" fillId="3" borderId="5" xfId="79" applyFont="1" applyFill="1" applyBorder="1" applyAlignment="1" applyProtection="1">
      <alignment horizontal="left" vertical="top" wrapText="1"/>
    </xf>
    <xf numFmtId="4" fontId="2" fillId="3" borderId="5" xfId="77" applyNumberFormat="1" applyFont="1" applyFill="1" applyBorder="1" applyAlignment="1" applyProtection="1">
      <alignment horizontal="center" vertical="top"/>
    </xf>
    <xf numFmtId="171" fontId="5" fillId="3" borderId="13" xfId="0" applyNumberFormat="1" applyFont="1" applyFill="1" applyBorder="1" applyAlignment="1" applyProtection="1">
      <alignment horizontal="right" vertical="top" wrapText="1"/>
    </xf>
    <xf numFmtId="169" fontId="5" fillId="3" borderId="13" xfId="0" applyNumberFormat="1" applyFont="1" applyFill="1" applyBorder="1" applyAlignment="1" applyProtection="1">
      <alignment horizontal="right" vertical="top" wrapText="1"/>
    </xf>
    <xf numFmtId="0" fontId="3" fillId="3" borderId="0" xfId="72" applyFont="1" applyFill="1" applyBorder="1" applyAlignment="1" applyProtection="1">
      <alignment horizontal="justify" vertical="center" wrapText="1"/>
    </xf>
    <xf numFmtId="0" fontId="3" fillId="3" borderId="2" xfId="72" applyNumberFormat="1" applyFont="1" applyFill="1" applyBorder="1" applyAlignment="1" applyProtection="1">
      <alignment horizontal="right" vertical="top"/>
    </xf>
    <xf numFmtId="0" fontId="3" fillId="3" borderId="0" xfId="72" applyFont="1" applyFill="1" applyBorder="1" applyAlignment="1" applyProtection="1">
      <alignment horizontal="center" vertical="top" wrapText="1"/>
    </xf>
    <xf numFmtId="166" fontId="2" fillId="3" borderId="0" xfId="70" applyFont="1" applyFill="1" applyBorder="1" applyAlignment="1" applyProtection="1">
      <alignment vertical="top"/>
    </xf>
    <xf numFmtId="166" fontId="2" fillId="3" borderId="0" xfId="70" applyFont="1" applyFill="1" applyBorder="1" applyAlignment="1" applyProtection="1">
      <alignment horizontal="center" vertical="top"/>
    </xf>
    <xf numFmtId="4" fontId="3" fillId="3" borderId="3" xfId="72" applyNumberFormat="1" applyFont="1" applyFill="1" applyBorder="1" applyAlignment="1" applyProtection="1">
      <alignment horizontal="right" vertical="top"/>
    </xf>
    <xf numFmtId="0" fontId="5" fillId="3" borderId="13" xfId="41" applyFont="1" applyFill="1" applyBorder="1" applyAlignment="1" applyProtection="1">
      <alignment vertical="top" wrapText="1"/>
    </xf>
    <xf numFmtId="0" fontId="3" fillId="3" borderId="5" xfId="41" applyFont="1" applyFill="1" applyBorder="1" applyAlignment="1" applyProtection="1">
      <alignment horizontal="center" vertical="top" wrapText="1"/>
    </xf>
    <xf numFmtId="4" fontId="5" fillId="3" borderId="5" xfId="41" applyNumberFormat="1" applyFont="1" applyFill="1" applyBorder="1" applyAlignment="1" applyProtection="1">
      <alignment horizontal="right" vertical="top" wrapText="1"/>
    </xf>
    <xf numFmtId="4" fontId="5" fillId="3" borderId="5" xfId="41" applyNumberFormat="1" applyFont="1" applyFill="1" applyBorder="1" applyAlignment="1" applyProtection="1">
      <alignment horizontal="center" vertical="top" wrapText="1"/>
    </xf>
    <xf numFmtId="167" fontId="6" fillId="3" borderId="14" xfId="41" applyNumberFormat="1" applyFont="1" applyFill="1" applyBorder="1" applyAlignment="1" applyProtection="1">
      <alignment vertical="top" wrapText="1"/>
    </xf>
    <xf numFmtId="4" fontId="3" fillId="3" borderId="20" xfId="0" applyNumberFormat="1" applyFont="1" applyFill="1" applyBorder="1" applyAlignment="1" applyProtection="1">
      <alignment horizontal="right" vertical="top" wrapText="1"/>
    </xf>
    <xf numFmtId="4" fontId="2" fillId="3" borderId="20" xfId="0" applyNumberFormat="1" applyFont="1" applyFill="1" applyBorder="1" applyAlignment="1" applyProtection="1">
      <alignment horizontal="right" vertical="top" wrapText="1"/>
    </xf>
    <xf numFmtId="0" fontId="2" fillId="3" borderId="6" xfId="0" applyFont="1" applyFill="1" applyBorder="1" applyAlignment="1" applyProtection="1">
      <alignment horizontal="justify" vertical="top" wrapText="1"/>
    </xf>
    <xf numFmtId="4" fontId="2" fillId="3" borderId="7" xfId="0" applyNumberFormat="1" applyFont="1" applyFill="1" applyBorder="1" applyAlignment="1" applyProtection="1">
      <alignment vertical="top" wrapText="1"/>
    </xf>
    <xf numFmtId="166" fontId="2" fillId="3" borderId="6" xfId="70" applyFont="1" applyFill="1" applyBorder="1" applyAlignment="1" applyProtection="1">
      <alignment horizontal="center" vertical="top"/>
    </xf>
    <xf numFmtId="167" fontId="2" fillId="3" borderId="3" xfId="41" applyNumberFormat="1" applyFont="1" applyFill="1" applyBorder="1" applyAlignment="1" applyProtection="1">
      <alignment horizontal="right" vertical="top"/>
    </xf>
    <xf numFmtId="0" fontId="3" fillId="2" borderId="25" xfId="0" applyFont="1" applyFill="1" applyBorder="1" applyAlignment="1" applyProtection="1">
      <alignment horizontal="center" vertical="top" wrapText="1"/>
    </xf>
    <xf numFmtId="4" fontId="2" fillId="2" borderId="25" xfId="77" applyNumberFormat="1" applyFont="1" applyFill="1" applyBorder="1" applyAlignment="1" applyProtection="1">
      <alignment horizontal="right" vertical="top" wrapText="1"/>
    </xf>
    <xf numFmtId="0" fontId="2" fillId="2" borderId="25" xfId="77" applyNumberFormat="1" applyFont="1" applyFill="1" applyBorder="1" applyAlignment="1" applyProtection="1">
      <alignment horizontal="center" vertical="top"/>
    </xf>
    <xf numFmtId="4" fontId="3" fillId="2" borderId="26" xfId="77" applyNumberFormat="1" applyFont="1" applyFill="1" applyBorder="1" applyAlignment="1" applyProtection="1">
      <alignment horizontal="right" vertical="top" wrapText="1"/>
    </xf>
    <xf numFmtId="0" fontId="3" fillId="3" borderId="21" xfId="0" applyFont="1" applyFill="1" applyBorder="1" applyAlignment="1" applyProtection="1">
      <alignment vertical="top" wrapText="1"/>
    </xf>
    <xf numFmtId="0" fontId="3" fillId="3" borderId="11" xfId="0" applyFont="1" applyFill="1" applyBorder="1" applyAlignment="1" applyProtection="1">
      <alignment horizontal="center" vertical="top" wrapText="1"/>
    </xf>
    <xf numFmtId="167" fontId="2" fillId="3" borderId="11" xfId="0" applyNumberFormat="1" applyFont="1" applyFill="1" applyBorder="1" applyAlignment="1" applyProtection="1">
      <alignment horizontal="center" vertical="top" wrapText="1"/>
    </xf>
    <xf numFmtId="4" fontId="3" fillId="3" borderId="22" xfId="7" applyNumberFormat="1" applyFont="1" applyFill="1" applyBorder="1" applyAlignment="1" applyProtection="1">
      <alignment horizontal="right" vertical="top"/>
    </xf>
    <xf numFmtId="43" fontId="3" fillId="5" borderId="29" xfId="29" applyFont="1" applyFill="1" applyBorder="1" applyAlignment="1" applyProtection="1">
      <alignment horizontal="right" vertical="top" wrapText="1"/>
    </xf>
    <xf numFmtId="43" fontId="0" fillId="0" borderId="0" xfId="0" applyNumberFormat="1" applyProtection="1"/>
    <xf numFmtId="43" fontId="3" fillId="0" borderId="20" xfId="29" applyFont="1" applyFill="1" applyBorder="1" applyAlignment="1" applyProtection="1">
      <alignment horizontal="right" vertical="top" wrapText="1"/>
    </xf>
    <xf numFmtId="43" fontId="2" fillId="0" borderId="20" xfId="29" applyFont="1" applyFill="1" applyBorder="1" applyAlignment="1" applyProtection="1">
      <alignment horizontal="right" vertical="top" wrapText="1"/>
    </xf>
    <xf numFmtId="0" fontId="2" fillId="3" borderId="13" xfId="0" applyFont="1" applyFill="1" applyBorder="1" applyAlignment="1" applyProtection="1">
      <alignment vertical="top" wrapText="1"/>
    </xf>
    <xf numFmtId="0" fontId="2" fillId="0" borderId="8" xfId="0" applyFont="1" applyBorder="1" applyAlignment="1" applyProtection="1">
      <alignment horizontal="right" vertical="top" wrapText="1"/>
    </xf>
    <xf numFmtId="4" fontId="11" fillId="3" borderId="9" xfId="91" applyNumberFormat="1" applyFont="1" applyFill="1" applyBorder="1" applyAlignment="1" applyProtection="1">
      <alignment vertical="top"/>
    </xf>
    <xf numFmtId="190" fontId="11" fillId="4" borderId="6" xfId="0" applyNumberFormat="1" applyFont="1" applyFill="1" applyBorder="1" applyAlignment="1" applyProtection="1">
      <alignment horizontal="center" vertical="top"/>
    </xf>
    <xf numFmtId="43" fontId="2" fillId="3" borderId="20" xfId="29" applyFont="1" applyFill="1" applyBorder="1" applyAlignment="1" applyProtection="1">
      <alignment horizontal="right" vertical="top" wrapText="1"/>
    </xf>
    <xf numFmtId="0" fontId="2" fillId="3" borderId="8" xfId="0" applyFont="1" applyFill="1" applyBorder="1" applyAlignment="1" applyProtection="1">
      <alignment horizontal="right" vertical="top"/>
    </xf>
    <xf numFmtId="10" fontId="11" fillId="3" borderId="9" xfId="0" applyNumberFormat="1" applyFont="1" applyFill="1" applyBorder="1" applyAlignment="1" applyProtection="1">
      <alignment vertical="top"/>
    </xf>
    <xf numFmtId="43" fontId="5" fillId="3" borderId="20" xfId="29" applyFont="1" applyFill="1" applyBorder="1" applyAlignment="1" applyProtection="1">
      <alignment horizontal="right" vertical="top" wrapText="1"/>
    </xf>
    <xf numFmtId="4" fontId="3" fillId="3" borderId="14" xfId="14" applyNumberFormat="1" applyFont="1" applyFill="1" applyBorder="1" applyAlignment="1" applyProtection="1">
      <alignment vertical="top"/>
    </xf>
    <xf numFmtId="4" fontId="2" fillId="0" borderId="13" xfId="7" applyNumberFormat="1" applyFont="1" applyBorder="1" applyAlignment="1" applyProtection="1">
      <alignment horizontal="right" vertical="top"/>
    </xf>
    <xf numFmtId="4" fontId="15" fillId="0" borderId="5" xfId="0" applyNumberFormat="1" applyFont="1" applyBorder="1" applyAlignment="1" applyProtection="1">
      <alignment vertical="top"/>
    </xf>
    <xf numFmtId="4" fontId="2" fillId="0" borderId="5" xfId="7" applyNumberFormat="1" applyFont="1" applyBorder="1" applyAlignment="1" applyProtection="1">
      <alignment vertical="top"/>
    </xf>
    <xf numFmtId="4" fontId="2" fillId="0" borderId="5" xfId="7" applyNumberFormat="1" applyFont="1" applyBorder="1" applyAlignment="1" applyProtection="1">
      <alignment horizontal="center" vertical="top"/>
    </xf>
    <xf numFmtId="4" fontId="2" fillId="0" borderId="14" xfId="71" applyNumberFormat="1" applyFont="1" applyFill="1" applyBorder="1" applyAlignment="1" applyProtection="1">
      <alignment vertical="top" wrapText="1"/>
    </xf>
    <xf numFmtId="4" fontId="3" fillId="5" borderId="24" xfId="0" applyNumberFormat="1" applyFont="1" applyFill="1" applyBorder="1" applyAlignment="1" applyProtection="1">
      <alignment horizontal="right" vertical="top" wrapText="1"/>
    </xf>
    <xf numFmtId="4" fontId="3" fillId="5" borderId="25" xfId="0" applyNumberFormat="1" applyFont="1" applyFill="1" applyBorder="1" applyAlignment="1" applyProtection="1">
      <alignment horizontal="right" vertical="top" wrapText="1"/>
    </xf>
    <xf numFmtId="4" fontId="3" fillId="5" borderId="26" xfId="0" applyNumberFormat="1" applyFont="1" applyFill="1" applyBorder="1" applyAlignment="1" applyProtection="1">
      <alignment horizontal="right" vertical="top" wrapText="1"/>
    </xf>
    <xf numFmtId="0" fontId="2" fillId="3" borderId="0" xfId="48" applyNumberFormat="1" applyFont="1" applyFill="1" applyBorder="1" applyAlignment="1" applyProtection="1">
      <alignment vertical="top"/>
    </xf>
    <xf numFmtId="0" fontId="20" fillId="3" borderId="0" xfId="48" applyNumberFormat="1" applyFont="1" applyFill="1" applyBorder="1" applyAlignment="1" applyProtection="1">
      <alignment vertical="top"/>
    </xf>
    <xf numFmtId="0" fontId="21" fillId="3" borderId="0" xfId="48" applyNumberFormat="1" applyFont="1" applyFill="1" applyBorder="1" applyAlignment="1" applyProtection="1">
      <alignment vertical="top"/>
    </xf>
    <xf numFmtId="4" fontId="20" fillId="3" borderId="0" xfId="48" applyNumberFormat="1" applyFont="1" applyFill="1" applyBorder="1" applyAlignment="1" applyProtection="1">
      <alignment horizontal="right" vertical="top" wrapText="1"/>
    </xf>
    <xf numFmtId="0" fontId="20" fillId="3" borderId="0" xfId="48" applyNumberFormat="1" applyFont="1" applyFill="1" applyBorder="1" applyAlignment="1" applyProtection="1">
      <alignment horizontal="center" vertical="top"/>
    </xf>
    <xf numFmtId="43" fontId="20" fillId="3" borderId="0" xfId="48" applyFont="1" applyFill="1" applyBorder="1" applyAlignment="1" applyProtection="1">
      <alignment vertical="top" wrapText="1"/>
    </xf>
    <xf numFmtId="43" fontId="21" fillId="3" borderId="0" xfId="48" applyFont="1" applyFill="1" applyBorder="1" applyAlignment="1" applyProtection="1">
      <alignment horizontal="right" vertical="top" wrapText="1"/>
    </xf>
    <xf numFmtId="4" fontId="2" fillId="3" borderId="0" xfId="48" applyNumberFormat="1" applyFont="1" applyFill="1" applyBorder="1" applyAlignment="1" applyProtection="1">
      <alignment horizontal="right" vertical="top" wrapText="1"/>
    </xf>
    <xf numFmtId="43" fontId="2" fillId="3" borderId="0" xfId="48" applyFont="1" applyFill="1" applyBorder="1" applyAlignment="1" applyProtection="1">
      <alignment vertical="top" wrapText="1"/>
    </xf>
    <xf numFmtId="43" fontId="2" fillId="3" borderId="0" xfId="48" applyFont="1" applyFill="1" applyBorder="1" applyAlignment="1" applyProtection="1">
      <alignment horizontal="right" vertical="top" wrapText="1"/>
    </xf>
    <xf numFmtId="0" fontId="2" fillId="3" borderId="0" xfId="48" applyNumberFormat="1" applyFont="1" applyFill="1" applyBorder="1" applyAlignment="1" applyProtection="1">
      <alignment horizontal="center" vertical="top"/>
    </xf>
    <xf numFmtId="0" fontId="3" fillId="3" borderId="0" xfId="48" applyNumberFormat="1" applyFont="1" applyFill="1" applyBorder="1" applyAlignment="1" applyProtection="1">
      <alignment vertical="top"/>
    </xf>
    <xf numFmtId="0" fontId="2" fillId="3" borderId="0" xfId="48" applyNumberFormat="1" applyFont="1" applyFill="1" applyAlignment="1" applyProtection="1">
      <alignment vertical="top"/>
    </xf>
    <xf numFmtId="4" fontId="3" fillId="3" borderId="0" xfId="48" applyNumberFormat="1" applyFont="1" applyFill="1" applyBorder="1" applyAlignment="1" applyProtection="1">
      <alignment vertical="top"/>
    </xf>
    <xf numFmtId="0" fontId="3" fillId="3" borderId="0" xfId="48" quotePrefix="1" applyNumberFormat="1" applyFont="1" applyFill="1" applyBorder="1" applyAlignment="1" applyProtection="1">
      <alignment vertical="top"/>
    </xf>
    <xf numFmtId="0" fontId="2" fillId="3" borderId="0" xfId="48" applyNumberFormat="1" applyFont="1" applyFill="1" applyBorder="1" applyAlignment="1" applyProtection="1">
      <alignment horizontal="left" vertical="top"/>
    </xf>
    <xf numFmtId="4" fontId="2" fillId="3" borderId="0" xfId="48" applyNumberFormat="1" applyFont="1" applyFill="1" applyBorder="1" applyAlignment="1" applyProtection="1">
      <alignment horizontal="left" vertical="top"/>
    </xf>
    <xf numFmtId="0" fontId="2" fillId="3" borderId="0" xfId="48" quotePrefix="1" applyNumberFormat="1" applyFont="1" applyFill="1" applyBorder="1" applyAlignment="1" applyProtection="1">
      <alignment horizontal="left" vertical="top"/>
    </xf>
    <xf numFmtId="43" fontId="2" fillId="3" borderId="0" xfId="48" quotePrefix="1" applyFont="1" applyFill="1" applyBorder="1" applyAlignment="1" applyProtection="1">
      <alignment vertical="top"/>
    </xf>
    <xf numFmtId="43" fontId="2" fillId="3" borderId="0" xfId="48" quotePrefix="1" applyFont="1" applyFill="1" applyBorder="1" applyAlignment="1" applyProtection="1">
      <alignment horizontal="left" vertical="top"/>
    </xf>
    <xf numFmtId="0" fontId="20" fillId="3" borderId="0" xfId="48" applyNumberFormat="1" applyFont="1" applyFill="1" applyBorder="1" applyAlignment="1" applyProtection="1">
      <alignment horizontal="left" vertical="top" wrapText="1"/>
    </xf>
    <xf numFmtId="4" fontId="2" fillId="3" borderId="0" xfId="48" applyNumberFormat="1" applyFont="1" applyFill="1" applyBorder="1" applyAlignment="1" applyProtection="1">
      <alignment horizontal="left" vertical="top" wrapText="1"/>
    </xf>
    <xf numFmtId="0" fontId="2" fillId="3" borderId="0" xfId="48" applyNumberFormat="1" applyFont="1" applyFill="1" applyBorder="1" applyAlignment="1" applyProtection="1">
      <alignment horizontal="left" vertical="top" wrapText="1"/>
    </xf>
    <xf numFmtId="43" fontId="2" fillId="3" borderId="0" xfId="48" applyFont="1" applyFill="1" applyBorder="1" applyAlignment="1" applyProtection="1">
      <alignment horizontal="left" vertical="top" wrapText="1"/>
    </xf>
    <xf numFmtId="0" fontId="2" fillId="3" borderId="0" xfId="48" applyNumberFormat="1" applyFont="1" applyFill="1" applyBorder="1" applyAlignment="1" applyProtection="1">
      <alignment vertical="top" wrapText="1"/>
    </xf>
    <xf numFmtId="0" fontId="20" fillId="3" borderId="0" xfId="48" applyNumberFormat="1" applyFont="1" applyFill="1" applyBorder="1" applyAlignment="1" applyProtection="1">
      <alignment vertical="top" wrapText="1"/>
    </xf>
    <xf numFmtId="4" fontId="20" fillId="3" borderId="0" xfId="48" applyNumberFormat="1" applyFont="1" applyFill="1" applyBorder="1" applyAlignment="1" applyProtection="1">
      <alignment horizontal="left" vertical="top" wrapText="1"/>
    </xf>
    <xf numFmtId="43" fontId="20" fillId="3" borderId="0" xfId="48" applyFont="1" applyFill="1" applyBorder="1" applyAlignment="1" applyProtection="1">
      <alignment horizontal="left" vertical="top" wrapText="1"/>
    </xf>
    <xf numFmtId="0" fontId="3" fillId="3" borderId="0" xfId="48" applyNumberFormat="1" applyFont="1" applyFill="1" applyAlignment="1" applyProtection="1">
      <alignment vertical="top"/>
    </xf>
    <xf numFmtId="43" fontId="2" fillId="3" borderId="0" xfId="48" applyFont="1" applyFill="1" applyBorder="1" applyAlignment="1" applyProtection="1">
      <alignment vertical="top"/>
    </xf>
    <xf numFmtId="4" fontId="2" fillId="3" borderId="0" xfId="48" applyNumberFormat="1" applyFont="1" applyFill="1" applyBorder="1" applyAlignment="1" applyProtection="1">
      <alignment horizontal="center" vertical="top"/>
    </xf>
    <xf numFmtId="43" fontId="2" fillId="3" borderId="0" xfId="48" applyFont="1" applyFill="1" applyBorder="1" applyAlignment="1" applyProtection="1">
      <alignment horizontal="center" vertical="top"/>
    </xf>
    <xf numFmtId="0" fontId="3" fillId="3" borderId="0" xfId="0" applyFont="1" applyFill="1" applyBorder="1" applyAlignment="1" applyProtection="1">
      <alignment horizontal="center" vertical="top" wrapText="1"/>
    </xf>
    <xf numFmtId="167" fontId="2" fillId="3" borderId="0" xfId="0" applyNumberFormat="1" applyFont="1" applyFill="1" applyBorder="1" applyAlignment="1" applyProtection="1">
      <alignment horizontal="center" vertical="top"/>
    </xf>
    <xf numFmtId="43" fontId="4" fillId="3" borderId="0" xfId="48" applyFont="1" applyFill="1" applyBorder="1" applyAlignment="1" applyProtection="1">
      <alignment vertical="top" wrapText="1"/>
    </xf>
    <xf numFmtId="43" fontId="3" fillId="3" borderId="0" xfId="48" applyFont="1" applyFill="1" applyBorder="1" applyAlignment="1" applyProtection="1">
      <alignment horizontal="right" vertical="top" wrapText="1"/>
    </xf>
    <xf numFmtId="0" fontId="4" fillId="3" borderId="0" xfId="0" applyFont="1" applyFill="1" applyBorder="1" applyAlignment="1" applyProtection="1">
      <alignment vertical="top" wrapText="1"/>
    </xf>
    <xf numFmtId="4" fontId="2" fillId="3" borderId="0" xfId="0" applyNumberFormat="1" applyFont="1" applyFill="1" applyBorder="1" applyAlignment="1" applyProtection="1">
      <alignment vertical="top"/>
    </xf>
    <xf numFmtId="0" fontId="2" fillId="0" borderId="0" xfId="2" applyFont="1" applyFill="1" applyBorder="1" applyAlignment="1" applyProtection="1">
      <alignment horizontal="center" vertical="top" wrapText="1"/>
    </xf>
    <xf numFmtId="4" fontId="2" fillId="0" borderId="0" xfId="2" applyNumberFormat="1" applyFont="1" applyFill="1" applyBorder="1" applyAlignment="1" applyProtection="1">
      <alignment horizontal="right" vertical="top" wrapText="1"/>
    </xf>
    <xf numFmtId="0" fontId="3" fillId="3" borderId="5" xfId="13" applyFont="1" applyFill="1" applyBorder="1" applyAlignment="1" applyProtection="1">
      <alignment vertical="top"/>
      <protection locked="0"/>
    </xf>
    <xf numFmtId="4" fontId="2" fillId="3" borderId="5" xfId="2" applyNumberFormat="1" applyFont="1" applyFill="1" applyBorder="1" applyAlignment="1" applyProtection="1">
      <alignment vertical="top"/>
      <protection locked="0"/>
    </xf>
    <xf numFmtId="4" fontId="2" fillId="3" borderId="10" xfId="8" applyNumberFormat="1" applyFont="1" applyFill="1" applyBorder="1" applyAlignment="1" applyProtection="1">
      <alignment horizontal="right" vertical="top"/>
      <protection locked="0"/>
    </xf>
    <xf numFmtId="4" fontId="4" fillId="3" borderId="10" xfId="8" applyNumberFormat="1" applyFont="1" applyFill="1" applyBorder="1" applyAlignment="1" applyProtection="1">
      <alignment horizontal="right" vertical="top"/>
      <protection locked="0"/>
    </xf>
    <xf numFmtId="4" fontId="2" fillId="3" borderId="10" xfId="28" applyNumberFormat="1" applyFont="1" applyFill="1" applyBorder="1" applyAlignment="1" applyProtection="1">
      <alignment horizontal="right" vertical="top"/>
      <protection locked="0"/>
    </xf>
    <xf numFmtId="0" fontId="2" fillId="3" borderId="10" xfId="0" applyFont="1" applyFill="1" applyBorder="1" applyAlignment="1" applyProtection="1">
      <alignment horizontal="right" vertical="top"/>
      <protection locked="0"/>
    </xf>
    <xf numFmtId="4" fontId="6" fillId="3" borderId="5" xfId="0" applyNumberFormat="1" applyFont="1" applyFill="1" applyBorder="1" applyAlignment="1" applyProtection="1">
      <alignment horizontal="right" vertical="top"/>
      <protection locked="0"/>
    </xf>
    <xf numFmtId="4" fontId="2" fillId="0" borderId="5" xfId="2" applyNumberFormat="1" applyFont="1" applyFill="1" applyBorder="1" applyAlignment="1" applyProtection="1">
      <alignment vertical="top"/>
      <protection locked="0"/>
    </xf>
    <xf numFmtId="166" fontId="2" fillId="3" borderId="10" xfId="70" applyFont="1" applyFill="1" applyBorder="1" applyAlignment="1" applyProtection="1">
      <alignment horizontal="right" vertical="top"/>
      <protection locked="0"/>
    </xf>
    <xf numFmtId="4" fontId="2" fillId="3" borderId="10" xfId="0" applyNumberFormat="1" applyFont="1" applyFill="1" applyBorder="1" applyAlignment="1" applyProtection="1">
      <alignment horizontal="right" vertical="top"/>
      <protection locked="0"/>
    </xf>
    <xf numFmtId="4" fontId="2" fillId="3" borderId="10" xfId="100" applyNumberFormat="1" applyFont="1" applyFill="1" applyBorder="1" applyAlignment="1" applyProtection="1">
      <alignment vertical="top"/>
      <protection locked="0"/>
    </xf>
    <xf numFmtId="4" fontId="3" fillId="3" borderId="10" xfId="0" applyNumberFormat="1" applyFont="1" applyFill="1" applyBorder="1" applyAlignment="1" applyProtection="1">
      <alignment horizontal="center" vertical="top"/>
      <protection locked="0"/>
    </xf>
    <xf numFmtId="4" fontId="2" fillId="3" borderId="6" xfId="0" applyNumberFormat="1" applyFont="1" applyFill="1" applyBorder="1" applyAlignment="1" applyProtection="1">
      <alignment vertical="top"/>
      <protection locked="0"/>
    </xf>
    <xf numFmtId="4" fontId="2" fillId="3" borderId="12" xfId="0" applyNumberFormat="1" applyFont="1" applyFill="1" applyBorder="1" applyAlignment="1" applyProtection="1">
      <alignment vertical="top"/>
      <protection locked="0"/>
    </xf>
    <xf numFmtId="43" fontId="2" fillId="3" borderId="10" xfId="97" applyFont="1" applyFill="1" applyBorder="1" applyAlignment="1" applyProtection="1">
      <alignment horizontal="right" vertical="top" wrapText="1"/>
      <protection locked="0"/>
    </xf>
    <xf numFmtId="4" fontId="2" fillId="3" borderId="10" xfId="11" applyNumberFormat="1" applyFont="1" applyFill="1" applyBorder="1" applyAlignment="1" applyProtection="1">
      <alignment vertical="top"/>
      <protection locked="0"/>
    </xf>
    <xf numFmtId="4" fontId="2" fillId="3" borderId="5" xfId="35" applyNumberFormat="1" applyFont="1" applyFill="1" applyBorder="1" applyAlignment="1" applyProtection="1">
      <alignment horizontal="right" vertical="top" wrapText="1"/>
      <protection locked="0"/>
    </xf>
    <xf numFmtId="4" fontId="3" fillId="3" borderId="30" xfId="0" applyNumberFormat="1" applyFont="1" applyFill="1" applyBorder="1" applyAlignment="1" applyProtection="1">
      <alignment horizontal="right" vertical="top"/>
      <protection locked="0"/>
    </xf>
    <xf numFmtId="4" fontId="2" fillId="3" borderId="30" xfId="0" applyNumberFormat="1" applyFont="1" applyFill="1" applyBorder="1" applyAlignment="1" applyProtection="1">
      <alignment horizontal="right" vertical="top"/>
      <protection locked="0"/>
    </xf>
    <xf numFmtId="4" fontId="2" fillId="3" borderId="30" xfId="0" applyNumberFormat="1" applyFont="1" applyFill="1" applyBorder="1" applyAlignment="1" applyProtection="1">
      <alignment horizontal="center" vertical="top"/>
      <protection locked="0"/>
    </xf>
    <xf numFmtId="0" fontId="2" fillId="3" borderId="0" xfId="0" applyFont="1" applyFill="1" applyAlignment="1" applyProtection="1">
      <alignment vertical="top"/>
      <protection locked="0"/>
    </xf>
    <xf numFmtId="166" fontId="2" fillId="3" borderId="5" xfId="114" applyFont="1" applyFill="1" applyBorder="1" applyAlignment="1" applyProtection="1">
      <alignment vertical="top" wrapText="1"/>
      <protection locked="0"/>
    </xf>
    <xf numFmtId="4" fontId="2" fillId="3" borderId="5" xfId="73" applyNumberFormat="1" applyFont="1" applyFill="1" applyBorder="1" applyAlignment="1" applyProtection="1">
      <alignment vertical="top"/>
      <protection locked="0"/>
    </xf>
    <xf numFmtId="166" fontId="2" fillId="3" borderId="5" xfId="114" applyFont="1" applyFill="1" applyBorder="1" applyAlignment="1" applyProtection="1">
      <alignment horizontal="right" vertical="top" wrapText="1"/>
      <protection locked="0"/>
    </xf>
    <xf numFmtId="4" fontId="2" fillId="3" borderId="5" xfId="113" applyNumberFormat="1" applyFont="1" applyFill="1" applyBorder="1" applyAlignment="1" applyProtection="1">
      <alignment vertical="top"/>
      <protection locked="0"/>
    </xf>
    <xf numFmtId="0" fontId="2" fillId="3" borderId="5" xfId="0" applyFont="1" applyFill="1" applyBorder="1" applyAlignment="1" applyProtection="1">
      <alignment vertical="top"/>
      <protection locked="0"/>
    </xf>
    <xf numFmtId="172" fontId="2" fillId="3" borderId="10" xfId="36" applyNumberFormat="1" applyFont="1" applyFill="1" applyBorder="1" applyAlignment="1" applyProtection="1">
      <alignment horizontal="right" vertical="top" wrapText="1"/>
      <protection locked="0"/>
    </xf>
    <xf numFmtId="4" fontId="5" fillId="3" borderId="5" xfId="0" applyNumberFormat="1" applyFont="1" applyFill="1" applyBorder="1" applyAlignment="1" applyProtection="1">
      <alignment vertical="top"/>
      <protection locked="0"/>
    </xf>
    <xf numFmtId="4" fontId="5" fillId="3" borderId="5" xfId="0" applyNumberFormat="1" applyFont="1" applyFill="1" applyBorder="1" applyAlignment="1" applyProtection="1">
      <alignment horizontal="right" vertical="top"/>
      <protection locked="0"/>
    </xf>
    <xf numFmtId="0" fontId="15" fillId="3" borderId="5" xfId="0" applyFont="1" applyFill="1" applyBorder="1" applyAlignment="1" applyProtection="1">
      <alignment vertical="top" wrapText="1"/>
      <protection locked="0"/>
    </xf>
    <xf numFmtId="4" fontId="15" fillId="3" borderId="5" xfId="0" applyNumberFormat="1" applyFont="1" applyFill="1" applyBorder="1" applyAlignment="1" applyProtection="1">
      <alignment vertical="top" wrapText="1"/>
      <protection locked="0"/>
    </xf>
    <xf numFmtId="4" fontId="2" fillId="3" borderId="5" xfId="8" applyNumberFormat="1" applyFont="1" applyFill="1" applyBorder="1" applyAlignment="1" applyProtection="1">
      <alignment horizontal="right" vertical="top"/>
      <protection locked="0"/>
    </xf>
    <xf numFmtId="39" fontId="13" fillId="3" borderId="10" xfId="73" applyNumberFormat="1" applyFont="1" applyFill="1" applyBorder="1" applyAlignment="1" applyProtection="1">
      <alignment horizontal="center" vertical="top"/>
      <protection locked="0"/>
    </xf>
    <xf numFmtId="4" fontId="11" fillId="3" borderId="5" xfId="0" applyNumberFormat="1" applyFont="1" applyFill="1" applyBorder="1" applyAlignment="1" applyProtection="1">
      <alignment vertical="top"/>
      <protection locked="0"/>
    </xf>
    <xf numFmtId="166" fontId="2" fillId="3" borderId="5" xfId="22" applyFont="1" applyFill="1" applyBorder="1" applyAlignment="1" applyProtection="1">
      <alignment horizontal="right" vertical="top" wrapText="1"/>
      <protection locked="0"/>
    </xf>
    <xf numFmtId="167" fontId="2" fillId="3" borderId="5" xfId="41" applyNumberFormat="1" applyFont="1" applyFill="1" applyBorder="1" applyAlignment="1" applyProtection="1">
      <alignment horizontal="right" vertical="top"/>
      <protection locked="0"/>
    </xf>
    <xf numFmtId="167" fontId="5" fillId="3" borderId="5" xfId="41" applyNumberFormat="1" applyFont="1" applyFill="1" applyBorder="1" applyAlignment="1" applyProtection="1">
      <alignment horizontal="right" vertical="top"/>
      <protection locked="0"/>
    </xf>
    <xf numFmtId="166" fontId="3" fillId="3" borderId="5" xfId="70" applyFont="1" applyFill="1" applyBorder="1" applyAlignment="1" applyProtection="1">
      <alignment horizontal="center" vertical="top"/>
      <protection locked="0"/>
    </xf>
    <xf numFmtId="4" fontId="5" fillId="3" borderId="10" xfId="0" applyNumberFormat="1" applyFont="1" applyFill="1" applyBorder="1" applyAlignment="1" applyProtection="1">
      <alignment vertical="top"/>
      <protection locked="0"/>
    </xf>
    <xf numFmtId="0" fontId="3" fillId="2" borderId="25" xfId="13" applyFont="1" applyFill="1" applyBorder="1" applyAlignment="1" applyProtection="1">
      <alignment vertical="top"/>
      <protection locked="0"/>
    </xf>
    <xf numFmtId="4" fontId="2" fillId="3" borderId="5" xfId="39" applyNumberFormat="1" applyFont="1" applyFill="1" applyBorder="1" applyAlignment="1" applyProtection="1">
      <alignment horizontal="right" vertical="top" wrapText="1"/>
      <protection locked="0"/>
    </xf>
    <xf numFmtId="4" fontId="11" fillId="3" borderId="5" xfId="22" applyNumberFormat="1" applyFont="1" applyFill="1" applyBorder="1" applyAlignment="1" applyProtection="1">
      <alignment vertical="top" wrapText="1"/>
      <protection locked="0"/>
    </xf>
    <xf numFmtId="4" fontId="4" fillId="3" borderId="5" xfId="22" applyNumberFormat="1" applyFont="1" applyFill="1" applyBorder="1" applyAlignment="1" applyProtection="1">
      <alignment vertical="top" wrapText="1"/>
      <protection locked="0"/>
    </xf>
    <xf numFmtId="4" fontId="2" fillId="3" borderId="5" xfId="22" applyNumberFormat="1" applyFont="1" applyFill="1" applyBorder="1" applyAlignment="1" applyProtection="1">
      <alignment vertical="top" wrapText="1"/>
      <protection locked="0"/>
    </xf>
    <xf numFmtId="4" fontId="13" fillId="3" borderId="5" xfId="22" applyNumberFormat="1" applyFont="1" applyFill="1" applyBorder="1" applyAlignment="1" applyProtection="1">
      <alignment vertical="top" wrapText="1"/>
      <protection locked="0"/>
    </xf>
    <xf numFmtId="4" fontId="2" fillId="3" borderId="5" xfId="22" applyNumberFormat="1" applyFont="1" applyFill="1" applyBorder="1" applyAlignment="1" applyProtection="1">
      <alignment horizontal="right" vertical="top" wrapText="1"/>
      <protection locked="0"/>
    </xf>
    <xf numFmtId="4" fontId="13" fillId="3" borderId="5" xfId="22" applyNumberFormat="1" applyFont="1" applyFill="1" applyBorder="1" applyAlignment="1" applyProtection="1">
      <alignment vertical="top"/>
      <protection locked="0"/>
    </xf>
    <xf numFmtId="4" fontId="2" fillId="3" borderId="5" xfId="0" applyNumberFormat="1" applyFont="1" applyFill="1" applyBorder="1" applyAlignment="1" applyProtection="1">
      <alignment horizontal="right" vertical="top" wrapText="1"/>
      <protection locked="0"/>
    </xf>
    <xf numFmtId="166" fontId="2" fillId="0" borderId="10" xfId="70" applyFont="1" applyFill="1" applyBorder="1" applyAlignment="1" applyProtection="1">
      <alignment horizontal="right" vertical="top"/>
      <protection locked="0"/>
    </xf>
    <xf numFmtId="4" fontId="2" fillId="3" borderId="0" xfId="100" applyNumberFormat="1" applyFont="1" applyFill="1" applyBorder="1" applyAlignment="1" applyProtection="1">
      <alignment vertical="top"/>
      <protection locked="0"/>
    </xf>
    <xf numFmtId="4" fontId="4" fillId="3" borderId="5" xfId="35" applyNumberFormat="1" applyFont="1" applyFill="1" applyBorder="1" applyAlignment="1" applyProtection="1">
      <alignment horizontal="right" vertical="top" wrapText="1"/>
      <protection locked="0"/>
    </xf>
    <xf numFmtId="4" fontId="4" fillId="3" borderId="5" xfId="39" applyNumberFormat="1" applyFont="1" applyFill="1" applyBorder="1" applyAlignment="1" applyProtection="1">
      <alignment horizontal="right" vertical="top" wrapText="1"/>
      <protection locked="0"/>
    </xf>
    <xf numFmtId="4" fontId="5" fillId="3" borderId="5" xfId="0" applyNumberFormat="1" applyFont="1" applyFill="1" applyBorder="1" applyAlignment="1" applyProtection="1">
      <alignment horizontal="right" vertical="top" wrapText="1"/>
      <protection locked="0"/>
    </xf>
    <xf numFmtId="4" fontId="4" fillId="3" borderId="5" xfId="0" applyNumberFormat="1" applyFont="1" applyFill="1" applyBorder="1" applyAlignment="1" applyProtection="1">
      <alignment horizontal="right" vertical="top" wrapText="1"/>
      <protection locked="0"/>
    </xf>
    <xf numFmtId="4" fontId="13" fillId="3" borderId="5" xfId="0" applyNumberFormat="1" applyFont="1" applyFill="1" applyBorder="1" applyAlignment="1" applyProtection="1">
      <alignment horizontal="right" vertical="top" wrapText="1"/>
      <protection locked="0"/>
    </xf>
    <xf numFmtId="167" fontId="2" fillId="3" borderId="5" xfId="0" applyNumberFormat="1" applyFont="1" applyFill="1" applyBorder="1" applyAlignment="1" applyProtection="1">
      <alignment horizontal="right" vertical="top"/>
      <protection locked="0"/>
    </xf>
    <xf numFmtId="4" fontId="2" fillId="3" borderId="5" xfId="18" applyNumberFormat="1" applyFont="1" applyFill="1" applyBorder="1" applyAlignment="1" applyProtection="1">
      <alignment horizontal="right" vertical="top" wrapText="1"/>
      <protection locked="0"/>
    </xf>
    <xf numFmtId="167" fontId="2" fillId="3" borderId="5" xfId="0" applyNumberFormat="1" applyFont="1" applyFill="1" applyBorder="1" applyAlignment="1" applyProtection="1">
      <alignment vertical="top"/>
      <protection locked="0"/>
    </xf>
    <xf numFmtId="4" fontId="28" fillId="3" borderId="5" xfId="22" applyNumberFormat="1" applyFont="1" applyFill="1" applyBorder="1" applyAlignment="1" applyProtection="1">
      <alignment vertical="top"/>
      <protection locked="0"/>
    </xf>
    <xf numFmtId="4" fontId="5" fillId="3" borderId="5" xfId="39" applyNumberFormat="1" applyFont="1" applyFill="1" applyBorder="1" applyAlignment="1" applyProtection="1">
      <alignment horizontal="right" vertical="top" wrapText="1"/>
      <protection locked="0"/>
    </xf>
    <xf numFmtId="4" fontId="3" fillId="3" borderId="5" xfId="0" applyNumberFormat="1" applyFont="1" applyFill="1" applyBorder="1" applyAlignment="1" applyProtection="1">
      <alignment horizontal="right" vertical="top" wrapText="1"/>
      <protection locked="0"/>
    </xf>
    <xf numFmtId="4" fontId="5" fillId="3" borderId="5" xfId="22" applyNumberFormat="1" applyFont="1" applyFill="1" applyBorder="1" applyAlignment="1" applyProtection="1">
      <alignment vertical="top" wrapText="1"/>
      <protection locked="0"/>
    </xf>
    <xf numFmtId="4" fontId="4" fillId="3" borderId="5" xfId="14" applyNumberFormat="1" applyFont="1" applyFill="1" applyBorder="1" applyAlignment="1" applyProtection="1">
      <alignment horizontal="right" vertical="top" wrapText="1"/>
      <protection locked="0"/>
    </xf>
    <xf numFmtId="4" fontId="2" fillId="3" borderId="5" xfId="14" applyNumberFormat="1" applyFont="1" applyFill="1" applyBorder="1" applyAlignment="1" applyProtection="1">
      <alignment horizontal="right" vertical="top" wrapText="1"/>
      <protection locked="0"/>
    </xf>
    <xf numFmtId="4" fontId="2" fillId="3" borderId="5" xfId="0" applyNumberFormat="1" applyFont="1" applyFill="1" applyBorder="1" applyAlignment="1" applyProtection="1">
      <alignment vertical="top" wrapText="1"/>
      <protection locked="0"/>
    </xf>
    <xf numFmtId="4" fontId="5" fillId="3" borderId="10" xfId="8" applyNumberFormat="1" applyFont="1" applyFill="1" applyBorder="1" applyAlignment="1" applyProtection="1">
      <alignment horizontal="right" vertical="top"/>
      <protection locked="0"/>
    </xf>
    <xf numFmtId="4" fontId="4" fillId="3" borderId="10" xfId="0" applyNumberFormat="1" applyFont="1" applyFill="1" applyBorder="1" applyAlignment="1" applyProtection="1">
      <alignment vertical="top"/>
      <protection locked="0"/>
    </xf>
    <xf numFmtId="4" fontId="2" fillId="3" borderId="5" xfId="97" applyNumberFormat="1" applyFont="1" applyFill="1" applyBorder="1" applyAlignment="1" applyProtection="1">
      <alignment horizontal="right" vertical="top" wrapText="1"/>
      <protection locked="0"/>
    </xf>
    <xf numFmtId="4" fontId="2" fillId="3" borderId="5" xfId="0" applyNumberFormat="1" applyFont="1" applyFill="1" applyBorder="1" applyAlignment="1" applyProtection="1">
      <alignment horizontal="right" vertical="top"/>
      <protection locked="0"/>
    </xf>
    <xf numFmtId="4" fontId="2" fillId="3" borderId="5" xfId="86" applyNumberFormat="1" applyFont="1" applyFill="1" applyBorder="1" applyAlignment="1" applyProtection="1">
      <alignment vertical="top" wrapText="1"/>
      <protection locked="0"/>
    </xf>
    <xf numFmtId="4" fontId="2" fillId="3" borderId="5" xfId="88" applyNumberFormat="1" applyFont="1" applyFill="1" applyBorder="1" applyAlignment="1" applyProtection="1">
      <alignment horizontal="right" vertical="top"/>
      <protection locked="0"/>
    </xf>
    <xf numFmtId="4" fontId="5" fillId="3" borderId="5" xfId="88" applyNumberFormat="1" applyFont="1" applyFill="1" applyBorder="1" applyAlignment="1" applyProtection="1">
      <alignment horizontal="right" vertical="top"/>
      <protection locked="0"/>
    </xf>
    <xf numFmtId="4" fontId="2" fillId="3" borderId="5" xfId="88" applyNumberFormat="1" applyFont="1" applyFill="1" applyBorder="1" applyAlignment="1" applyProtection="1">
      <alignment horizontal="right" vertical="top" wrapText="1"/>
      <protection locked="0"/>
    </xf>
    <xf numFmtId="2" fontId="2" fillId="3" borderId="5" xfId="0" applyNumberFormat="1" applyFont="1" applyFill="1" applyBorder="1" applyAlignment="1" applyProtection="1">
      <alignment horizontal="center" vertical="top"/>
      <protection locked="0"/>
    </xf>
    <xf numFmtId="43" fontId="2" fillId="3" borderId="10" xfId="73" applyFont="1" applyFill="1" applyBorder="1" applyAlignment="1" applyProtection="1">
      <alignment horizontal="right" vertical="top"/>
      <protection locked="0"/>
    </xf>
    <xf numFmtId="4" fontId="3" fillId="0" borderId="5" xfId="2" applyNumberFormat="1" applyFont="1" applyFill="1" applyBorder="1" applyAlignment="1" applyProtection="1">
      <alignment vertical="top"/>
      <protection locked="0"/>
    </xf>
    <xf numFmtId="43" fontId="2" fillId="3" borderId="5" xfId="1" applyFont="1" applyFill="1" applyBorder="1" applyAlignment="1" applyProtection="1">
      <alignment horizontal="right" vertical="top" wrapText="1"/>
      <protection locked="0"/>
    </xf>
    <xf numFmtId="43" fontId="2" fillId="3" borderId="5" xfId="1" applyFont="1" applyFill="1" applyBorder="1" applyAlignment="1" applyProtection="1">
      <alignment horizontal="right" vertical="top"/>
      <protection locked="0"/>
    </xf>
    <xf numFmtId="43" fontId="2" fillId="3" borderId="5" xfId="65" applyFont="1" applyFill="1" applyBorder="1" applyAlignment="1" applyProtection="1">
      <alignment horizontal="right" vertical="top" wrapText="1"/>
      <protection locked="0"/>
    </xf>
    <xf numFmtId="39" fontId="2" fillId="3" borderId="5" xfId="0" applyNumberFormat="1" applyFont="1" applyFill="1" applyBorder="1" applyAlignment="1" applyProtection="1">
      <alignment vertical="top" wrapText="1"/>
      <protection locked="0"/>
    </xf>
    <xf numFmtId="4" fontId="2" fillId="3" borderId="5" xfId="13" applyNumberFormat="1" applyFont="1" applyFill="1" applyBorder="1" applyAlignment="1" applyProtection="1">
      <alignment vertical="top"/>
      <protection locked="0"/>
    </xf>
    <xf numFmtId="4" fontId="2" fillId="3" borderId="5" xfId="35" applyNumberFormat="1" applyFont="1" applyFill="1" applyBorder="1" applyAlignment="1" applyProtection="1">
      <alignment vertical="top"/>
      <protection locked="0"/>
    </xf>
    <xf numFmtId="39" fontId="2" fillId="3" borderId="10" xfId="48" applyNumberFormat="1" applyFont="1" applyFill="1" applyBorder="1" applyAlignment="1" applyProtection="1">
      <alignment vertical="top"/>
      <protection locked="0"/>
    </xf>
    <xf numFmtId="4" fontId="4" fillId="3" borderId="5" xfId="0" applyNumberFormat="1" applyFont="1" applyFill="1" applyBorder="1" applyAlignment="1" applyProtection="1">
      <alignment vertical="top"/>
      <protection locked="0"/>
    </xf>
    <xf numFmtId="0" fontId="6" fillId="3" borderId="5" xfId="0" applyFont="1" applyFill="1" applyBorder="1" applyAlignment="1" applyProtection="1">
      <alignment horizontal="center" vertical="top"/>
      <protection locked="0"/>
    </xf>
    <xf numFmtId="0" fontId="6" fillId="0" borderId="5" xfId="0" applyFont="1" applyFill="1" applyBorder="1" applyAlignment="1" applyProtection="1">
      <alignment horizontal="center" vertical="top"/>
      <protection locked="0"/>
    </xf>
    <xf numFmtId="0" fontId="5" fillId="3" borderId="5" xfId="0" applyFont="1" applyFill="1" applyBorder="1" applyAlignment="1" applyProtection="1">
      <alignment horizontal="center" vertical="top"/>
      <protection locked="0"/>
    </xf>
    <xf numFmtId="4" fontId="4" fillId="3" borderId="0" xfId="0" applyNumberFormat="1" applyFont="1" applyFill="1" applyBorder="1" applyAlignment="1" applyProtection="1">
      <alignment horizontal="right" vertical="top"/>
      <protection locked="0"/>
    </xf>
    <xf numFmtId="4" fontId="2" fillId="3" borderId="5" xfId="69" applyNumberFormat="1" applyFont="1" applyFill="1" applyBorder="1" applyAlignment="1" applyProtection="1">
      <alignment vertical="top"/>
      <protection locked="0"/>
    </xf>
    <xf numFmtId="4" fontId="4" fillId="3" borderId="10" xfId="0" applyNumberFormat="1" applyFont="1" applyFill="1" applyBorder="1" applyAlignment="1" applyProtection="1">
      <alignment horizontal="right" vertical="top"/>
      <protection locked="0"/>
    </xf>
    <xf numFmtId="4" fontId="3" fillId="3" borderId="10" xfId="0" applyNumberFormat="1" applyFont="1" applyFill="1" applyBorder="1" applyAlignment="1" applyProtection="1">
      <alignment horizontal="right" vertical="top" wrapText="1"/>
      <protection locked="0"/>
    </xf>
    <xf numFmtId="4" fontId="5" fillId="3" borderId="5" xfId="0" applyNumberFormat="1" applyFont="1" applyFill="1" applyBorder="1" applyAlignment="1" applyProtection="1">
      <alignment vertical="top" wrapText="1"/>
      <protection locked="0"/>
    </xf>
    <xf numFmtId="4" fontId="28" fillId="2" borderId="25" xfId="22" applyNumberFormat="1" applyFont="1" applyFill="1" applyBorder="1" applyAlignment="1" applyProtection="1">
      <alignment vertical="top"/>
      <protection locked="0"/>
    </xf>
    <xf numFmtId="4" fontId="10" fillId="3" borderId="5" xfId="0" applyNumberFormat="1" applyFont="1" applyFill="1" applyBorder="1" applyAlignment="1" applyProtection="1">
      <alignment horizontal="center" vertical="top"/>
      <protection locked="0"/>
    </xf>
    <xf numFmtId="168" fontId="2" fillId="3" borderId="5" xfId="0" applyNumberFormat="1" applyFont="1" applyFill="1" applyBorder="1" applyAlignment="1" applyProtection="1">
      <alignment horizontal="right" vertical="top"/>
      <protection locked="0"/>
    </xf>
    <xf numFmtId="4" fontId="2" fillId="3" borderId="5" xfId="4" applyNumberFormat="1" applyFont="1" applyFill="1" applyBorder="1" applyAlignment="1" applyProtection="1">
      <alignment horizontal="right" vertical="top"/>
      <protection locked="0"/>
    </xf>
    <xf numFmtId="4" fontId="4" fillId="3" borderId="5" xfId="4" applyNumberFormat="1" applyFont="1" applyFill="1" applyBorder="1" applyAlignment="1" applyProtection="1">
      <alignment horizontal="right" vertical="top"/>
      <protection locked="0"/>
    </xf>
    <xf numFmtId="4" fontId="5" fillId="3" borderId="5" xfId="4" applyNumberFormat="1" applyFont="1" applyFill="1" applyBorder="1" applyAlignment="1" applyProtection="1">
      <alignment horizontal="right" vertical="top"/>
      <protection locked="0"/>
    </xf>
    <xf numFmtId="167" fontId="2" fillId="3" borderId="5" xfId="106" applyNumberFormat="1" applyFont="1" applyFill="1" applyBorder="1" applyAlignment="1" applyProtection="1">
      <alignment vertical="top"/>
      <protection locked="0"/>
    </xf>
    <xf numFmtId="167" fontId="4" fillId="3" borderId="5" xfId="0" applyNumberFormat="1" applyFont="1" applyFill="1" applyBorder="1" applyAlignment="1" applyProtection="1">
      <alignment horizontal="right" vertical="top"/>
      <protection locked="0"/>
    </xf>
    <xf numFmtId="167" fontId="2" fillId="0" borderId="5" xfId="0" applyNumberFormat="1" applyFont="1" applyBorder="1" applyAlignment="1" applyProtection="1">
      <alignment vertical="top"/>
      <protection locked="0"/>
    </xf>
    <xf numFmtId="167" fontId="2" fillId="3" borderId="5" xfId="13" applyNumberFormat="1" applyFont="1" applyFill="1" applyBorder="1" applyAlignment="1" applyProtection="1">
      <alignment horizontal="right" vertical="top"/>
      <protection locked="0"/>
    </xf>
    <xf numFmtId="167" fontId="2" fillId="3" borderId="5" xfId="13" applyNumberFormat="1" applyFont="1" applyFill="1" applyBorder="1" applyAlignment="1" applyProtection="1">
      <alignment vertical="top"/>
      <protection locked="0"/>
    </xf>
    <xf numFmtId="167" fontId="20" fillId="3" borderId="5" xfId="0" applyNumberFormat="1" applyFont="1" applyFill="1" applyBorder="1" applyAlignment="1" applyProtection="1">
      <alignment horizontal="right" vertical="top"/>
      <protection locked="0"/>
    </xf>
    <xf numFmtId="43" fontId="2" fillId="3" borderId="5" xfId="0" applyNumberFormat="1" applyFont="1" applyFill="1" applyBorder="1" applyAlignment="1" applyProtection="1">
      <alignment horizontal="right" vertical="top" wrapText="1"/>
      <protection locked="0"/>
    </xf>
    <xf numFmtId="4" fontId="2" fillId="3" borderId="5" xfId="28" applyNumberFormat="1" applyFont="1" applyFill="1" applyBorder="1" applyAlignment="1" applyProtection="1">
      <alignment horizontal="right" vertical="top"/>
      <protection locked="0"/>
    </xf>
    <xf numFmtId="166" fontId="2" fillId="2" borderId="32" xfId="70" applyFont="1" applyFill="1" applyBorder="1" applyAlignment="1" applyProtection="1">
      <alignment horizontal="right" vertical="top"/>
      <protection locked="0"/>
    </xf>
    <xf numFmtId="167" fontId="2" fillId="3" borderId="5" xfId="0" applyNumberFormat="1" applyFont="1" applyFill="1" applyBorder="1" applyAlignment="1" applyProtection="1">
      <alignment vertical="top" wrapText="1"/>
      <protection locked="0"/>
    </xf>
    <xf numFmtId="4" fontId="4" fillId="3" borderId="5" xfId="120" applyNumberFormat="1" applyFont="1" applyFill="1" applyBorder="1" applyAlignment="1" applyProtection="1">
      <alignment horizontal="right" vertical="top" wrapText="1"/>
      <protection locked="0"/>
    </xf>
    <xf numFmtId="167" fontId="2" fillId="3" borderId="5" xfId="41" applyNumberFormat="1" applyFont="1" applyFill="1" applyBorder="1" applyAlignment="1" applyProtection="1">
      <alignment vertical="top"/>
      <protection locked="0"/>
    </xf>
    <xf numFmtId="166" fontId="2" fillId="3" borderId="0" xfId="70" applyFont="1" applyFill="1" applyBorder="1" applyAlignment="1" applyProtection="1">
      <alignment horizontal="right" vertical="top"/>
      <protection locked="0"/>
    </xf>
    <xf numFmtId="4" fontId="5" fillId="3" borderId="5" xfId="86" applyNumberFormat="1" applyFont="1" applyFill="1" applyBorder="1" applyAlignment="1" applyProtection="1">
      <alignment vertical="top" wrapText="1"/>
      <protection locked="0"/>
    </xf>
    <xf numFmtId="166" fontId="5" fillId="3" borderId="5" xfId="22" applyFont="1" applyFill="1" applyBorder="1" applyAlignment="1" applyProtection="1">
      <alignment horizontal="right" vertical="top" wrapText="1"/>
      <protection locked="0"/>
    </xf>
    <xf numFmtId="4" fontId="2" fillId="3" borderId="6" xfId="8" applyNumberFormat="1" applyFont="1" applyFill="1" applyBorder="1" applyAlignment="1" applyProtection="1">
      <alignment horizontal="right" vertical="top"/>
      <protection locked="0"/>
    </xf>
    <xf numFmtId="4" fontId="2" fillId="2" borderId="25" xfId="77" applyNumberFormat="1" applyFont="1" applyFill="1" applyBorder="1" applyAlignment="1" applyProtection="1">
      <alignment horizontal="right" vertical="top" wrapText="1"/>
      <protection locked="0"/>
    </xf>
    <xf numFmtId="167" fontId="2" fillId="3" borderId="11" xfId="62" applyNumberFormat="1" applyFont="1" applyFill="1" applyBorder="1" applyAlignment="1" applyProtection="1">
      <alignment horizontal="right" vertical="top"/>
      <protection locked="0"/>
    </xf>
    <xf numFmtId="4" fontId="2" fillId="0" borderId="5" xfId="7" applyNumberFormat="1" applyFont="1" applyBorder="1" applyAlignment="1" applyProtection="1">
      <alignment vertical="top"/>
      <protection locked="0"/>
    </xf>
    <xf numFmtId="4" fontId="3" fillId="5" borderId="25" xfId="0" applyNumberFormat="1" applyFont="1" applyFill="1" applyBorder="1" applyAlignment="1" applyProtection="1">
      <alignment horizontal="right" vertical="top" wrapText="1"/>
      <protection locked="0"/>
    </xf>
    <xf numFmtId="4" fontId="2" fillId="3" borderId="7" xfId="0" applyNumberFormat="1" applyFont="1" applyFill="1" applyBorder="1" applyAlignment="1" applyProtection="1">
      <alignment vertical="top" wrapText="1"/>
      <protection locked="0"/>
    </xf>
    <xf numFmtId="43" fontId="2" fillId="3" borderId="14" xfId="48" applyFont="1" applyFill="1" applyBorder="1" applyAlignment="1" applyProtection="1">
      <alignment horizontal="right" vertical="top" wrapText="1"/>
      <protection locked="0"/>
    </xf>
    <xf numFmtId="0" fontId="2" fillId="3" borderId="0" xfId="48" applyNumberFormat="1" applyFont="1" applyFill="1" applyBorder="1" applyAlignment="1" applyProtection="1">
      <alignment horizontal="left" vertical="top"/>
    </xf>
    <xf numFmtId="0" fontId="2" fillId="3" borderId="0" xfId="48" quotePrefix="1" applyNumberFormat="1" applyFont="1" applyFill="1" applyBorder="1" applyAlignment="1" applyProtection="1">
      <alignment horizontal="left" vertical="top"/>
    </xf>
    <xf numFmtId="0" fontId="2" fillId="3" borderId="0" xfId="48" applyNumberFormat="1" applyFont="1" applyFill="1" applyBorder="1" applyAlignment="1" applyProtection="1">
      <alignment horizontal="left" vertical="top" wrapText="1"/>
    </xf>
    <xf numFmtId="0" fontId="3" fillId="3" borderId="0" xfId="48" applyNumberFormat="1" applyFont="1" applyFill="1" applyBorder="1" applyAlignment="1" applyProtection="1">
      <alignment horizontal="left" vertical="top"/>
    </xf>
    <xf numFmtId="4" fontId="2" fillId="3" borderId="0" xfId="0" quotePrefix="1" applyNumberFormat="1" applyFont="1" applyFill="1" applyBorder="1" applyAlignment="1" applyProtection="1">
      <alignment horizontal="justify" vertical="top" wrapText="1"/>
    </xf>
    <xf numFmtId="2" fontId="2" fillId="0" borderId="0" xfId="2" applyNumberFormat="1" applyFont="1" applyFill="1" applyBorder="1" applyAlignment="1" applyProtection="1">
      <alignment horizontal="left" vertical="top" wrapText="1"/>
    </xf>
    <xf numFmtId="2" fontId="3" fillId="0" borderId="0" xfId="2" applyNumberFormat="1" applyFont="1" applyFill="1" applyBorder="1" applyAlignment="1" applyProtection="1">
      <alignment horizontal="center" vertical="top" wrapText="1"/>
    </xf>
    <xf numFmtId="0" fontId="32" fillId="3" borderId="0" xfId="0" applyFont="1" applyFill="1" applyAlignment="1" applyProtection="1">
      <alignment horizontal="center" vertical="top"/>
    </xf>
    <xf numFmtId="0" fontId="2" fillId="3" borderId="0" xfId="0" applyFont="1" applyFill="1" applyAlignment="1" applyProtection="1">
      <alignment horizontal="center" vertical="top"/>
    </xf>
  </cellXfs>
  <cellStyles count="131">
    <cellStyle name="Comma 3 2" xfId="46"/>
    <cellStyle name="Comma_ANALISIS EL PUERTO 2" xfId="56"/>
    <cellStyle name="Millares" xfId="1" builtinId="3"/>
    <cellStyle name="Millares 10" xfId="48"/>
    <cellStyle name="Millares 10 2" xfId="65"/>
    <cellStyle name="Millares 10 2 2" xfId="68"/>
    <cellStyle name="Millares 10 2 2 2" xfId="22"/>
    <cellStyle name="Millares 10 2 2 2 2" xfId="73"/>
    <cellStyle name="Millares 10 2 2 3" xfId="44"/>
    <cellStyle name="Millares 10 2 3" xfId="94"/>
    <cellStyle name="Millares 10 3" xfId="70"/>
    <cellStyle name="Millares 11" xfId="35"/>
    <cellStyle name="Millares 11 2" xfId="32"/>
    <cellStyle name="Millares 11 2 2" xfId="115"/>
    <cellStyle name="Millares 11 3" xfId="114"/>
    <cellStyle name="Millares 12 2" xfId="117"/>
    <cellStyle name="Millares 12 3" xfId="39"/>
    <cellStyle name="Millares 13" xfId="60"/>
    <cellStyle name="Millares 14" xfId="36"/>
    <cellStyle name="Millares 16" xfId="93"/>
    <cellStyle name="Millares 2" xfId="66"/>
    <cellStyle name="Millares 2 2" xfId="49"/>
    <cellStyle name="Millares 2 2 2" xfId="67"/>
    <cellStyle name="Millares 2 2 2 2" xfId="28"/>
    <cellStyle name="Millares 2 2 2 2 2" xfId="18"/>
    <cellStyle name="Millares 2 2 2 2 3" xfId="88"/>
    <cellStyle name="Millares 2 2 2 3" xfId="71"/>
    <cellStyle name="Millares 2 2 2 3 2" xfId="111"/>
    <cellStyle name="Millares 2 2 2 4" xfId="54"/>
    <cellStyle name="Millares 2 2 4" xfId="89"/>
    <cellStyle name="Millares 2 4" xfId="92"/>
    <cellStyle name="Millares 2 8" xfId="25"/>
    <cellStyle name="Millares 2_XXXCopia de Pres. elab. no. 24-12  Terrm. ampliacion Ac. Monte Plata" xfId="105"/>
    <cellStyle name="Millares 3" xfId="130"/>
    <cellStyle name="Millares 3 2" xfId="128"/>
    <cellStyle name="Millares 3 2 2" xfId="116"/>
    <cellStyle name="Millares 3 2 3" xfId="129"/>
    <cellStyle name="Millares 3 2 3 3" xfId="31"/>
    <cellStyle name="Millares 3 2 7" xfId="30"/>
    <cellStyle name="Millares 3 3" xfId="4"/>
    <cellStyle name="Millares 3 3 2" xfId="8"/>
    <cellStyle name="Millares 3 3 2 3" xfId="15"/>
    <cellStyle name="Millares 3 3 2 4" xfId="124"/>
    <cellStyle name="Millares 3 3 3 2" xfId="27"/>
    <cellStyle name="Millares 3 3 7" xfId="86"/>
    <cellStyle name="Millares 3 3 7 2" xfId="120"/>
    <cellStyle name="Millares 3_111-12 ac neyba zona alta" xfId="3"/>
    <cellStyle name="Millares 4 2" xfId="24"/>
    <cellStyle name="Millares 4 2 2" xfId="97"/>
    <cellStyle name="Millares 4 2 2 4" xfId="127"/>
    <cellStyle name="Millares 5" xfId="107"/>
    <cellStyle name="Millares 5 3" xfId="6"/>
    <cellStyle name="Millares 5 3 2" xfId="14"/>
    <cellStyle name="Millares 5 3 2 2" xfId="77"/>
    <cellStyle name="Millares 5 3 2 2 2" xfId="126"/>
    <cellStyle name="Millares 5 4" xfId="123"/>
    <cellStyle name="Millares 5 7" xfId="87"/>
    <cellStyle name="Millares 6 2" xfId="52"/>
    <cellStyle name="Millares 6 2 3" xfId="50"/>
    <cellStyle name="Millares 8" xfId="53"/>
    <cellStyle name="Millares 8 2" xfId="83"/>
    <cellStyle name="Millares 8 6" xfId="45"/>
    <cellStyle name="Millares 9 2" xfId="57"/>
    <cellStyle name="Millares 9 2 4" xfId="59"/>
    <cellStyle name="Millares 9 4" xfId="58"/>
    <cellStyle name="Millares_Hoja1" xfId="103"/>
    <cellStyle name="Millares_NUEVO FORMATO DE PRESUPUESTOS" xfId="26"/>
    <cellStyle name="Millares_PRES 059-09 REHABIL. PLANTA DE TRATAMIENTO DE 80 LPS RAPIDA, AC. HATO DEL YAQUE" xfId="33"/>
    <cellStyle name="Millares_rec.No.57-03 481-01 alc.sanitario del seibo red colectora y pta. trat. #2" xfId="29"/>
    <cellStyle name="Moneda 2" xfId="61"/>
    <cellStyle name="Normal" xfId="0" builtinId="0"/>
    <cellStyle name="Normal 10" xfId="9"/>
    <cellStyle name="Normal 10 2 2" xfId="41"/>
    <cellStyle name="Normal 10 2 2 2" xfId="112"/>
    <cellStyle name="Normal 13 2" xfId="12"/>
    <cellStyle name="Normal 13 2 2" xfId="74"/>
    <cellStyle name="Normal 13 2 2 3" xfId="119"/>
    <cellStyle name="Normal 13 2 3" xfId="42"/>
    <cellStyle name="Normal 14 2" xfId="78"/>
    <cellStyle name="Normal 15 2 4" xfId="55"/>
    <cellStyle name="Normal 17" xfId="113"/>
    <cellStyle name="Normal 18" xfId="38"/>
    <cellStyle name="Normal 19" xfId="2"/>
    <cellStyle name="Normal 19 4" xfId="100"/>
    <cellStyle name="Normal 2" xfId="10"/>
    <cellStyle name="Normal 2 10" xfId="16"/>
    <cellStyle name="Normal 2 10 2" xfId="108"/>
    <cellStyle name="Normal 2 2 2" xfId="23"/>
    <cellStyle name="Normal 2 2 2 2" xfId="76"/>
    <cellStyle name="Normal 2 2 2 3 2" xfId="90"/>
    <cellStyle name="Normal 2 3 2" xfId="17"/>
    <cellStyle name="Normal 2 3 2 3" xfId="125"/>
    <cellStyle name="Normal 2 3 3" xfId="106"/>
    <cellStyle name="Normal 2 4" xfId="82"/>
    <cellStyle name="Normal 2 5" xfId="43"/>
    <cellStyle name="Normal 23" xfId="122"/>
    <cellStyle name="Normal 3" xfId="40"/>
    <cellStyle name="Normal 3 12" xfId="118"/>
    <cellStyle name="Normal 3 2" xfId="81"/>
    <cellStyle name="Normal 3 2 2" xfId="51"/>
    <cellStyle name="Normal 3 3" xfId="85"/>
    <cellStyle name="Normal 3 4" xfId="121"/>
    <cellStyle name="Normal 38" xfId="104"/>
    <cellStyle name="Normal 4" xfId="13"/>
    <cellStyle name="Normal 4 15" xfId="110"/>
    <cellStyle name="Normal 4 2" xfId="69"/>
    <cellStyle name="Normal 5" xfId="5"/>
    <cellStyle name="Normal 5 16" xfId="79"/>
    <cellStyle name="Normal 5 2 2" xfId="98"/>
    <cellStyle name="Normal 6" xfId="63"/>
    <cellStyle name="Normal 6 2 2 2" xfId="21"/>
    <cellStyle name="Normal 71" xfId="20"/>
    <cellStyle name="Normal 73" xfId="84"/>
    <cellStyle name="Normal 9 2" xfId="19"/>
    <cellStyle name="Normal 9 2 6" xfId="109"/>
    <cellStyle name="Normal 9 3" xfId="34"/>
    <cellStyle name="Normal 9 3 2" xfId="96"/>
    <cellStyle name="Normal 9 4" xfId="47"/>
    <cellStyle name="Normal 90" xfId="95"/>
    <cellStyle name="Normal_300-04 rem. y amp. ac.mult.de partido, 2do contrato." xfId="62"/>
    <cellStyle name="Normal_502-01 alcantarillado sanitario academia de entrenamiento policial de hatilloparte b" xfId="7"/>
    <cellStyle name="Normal_55-09 Equipamiento Pozos Ac. Rural El Llano" xfId="102"/>
    <cellStyle name="Normal_BOQ-ALC-RED-MCRISTI-QAQC_VINCI PRESUPUESTO UNIFICADO  LOS  ALCANTARILLADOS SANITARIOS PARA INAPA 02.09.11" xfId="99"/>
    <cellStyle name="Normal_Hoja1" xfId="11"/>
    <cellStyle name="Normal_Presupuesto Terminaciones Edificio Mantenimiento Nave I " xfId="72"/>
    <cellStyle name="Normal_rec 2 al 98-05 terminacion ac. la cueva de cevicos 2da. etapa ac. mult. guanabano- cruce de maguaca parte b y guanabano como ext. al ac. la cueva de cevico 1" xfId="101"/>
    <cellStyle name="Porcentaje" xfId="64" builtinId="5"/>
    <cellStyle name="Porcentaje 2" xfId="37"/>
    <cellStyle name="Porcentaje 2 2" xfId="91"/>
    <cellStyle name="Porcentual 2 2" xfId="80"/>
    <cellStyle name="Porcentual 5" xfId="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styles" Target="styles.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externalLink" Target="externalLinks/externalLink90.xml"/><Relationship Id="rId9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calcChain" Target="calcChain.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s>
</file>

<file path=xl/drawings/drawing1.xml><?xml version="1.0" encoding="utf-8"?>
<xdr:wsDr xmlns:xdr="http://schemas.openxmlformats.org/drawingml/2006/spreadsheetDrawing" xmlns:a="http://schemas.openxmlformats.org/drawingml/2006/main">
  <xdr:oneCellAnchor>
    <xdr:from>
      <xdr:col>1</xdr:col>
      <xdr:colOff>1304925</xdr:colOff>
      <xdr:row>6</xdr:row>
      <xdr:rowOff>0</xdr:rowOff>
    </xdr:from>
    <xdr:ext cx="0" cy="311728"/>
    <xdr:sp macro="" textlink="">
      <xdr:nvSpPr>
        <xdr:cNvPr id="8"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9"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0"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1"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2"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3"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14"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5"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6"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7"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8"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9"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0"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1"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2"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3"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4"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5"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6"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7"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8"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9"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0"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1"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2"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3"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4"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5"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6"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7"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8"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9"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0"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1"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2"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3"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4"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5"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6"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7"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8"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9"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0"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1"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2"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3"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4"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5"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56"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57"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58"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59"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60"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61"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62"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63"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64"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65"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66"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67"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68"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69"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70"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71"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72"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73"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74"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75"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76"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77"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78"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79"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80"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81"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82"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83"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84"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85"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86"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87"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88"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89"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90"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91"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92"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93"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94"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95"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96"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97"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98" name="Text Box 9">
          <a:extLst>
            <a:ext uri="{FF2B5EF4-FFF2-40B4-BE49-F238E27FC236}">
              <a16:creationId xmlns:a16="http://schemas.microsoft.com/office/drawing/2014/main" id="{00000000-0008-0000-0000-00009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99"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00"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01"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02"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03"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04"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105"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06"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07"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08"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09"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10"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11"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12"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13"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14"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15"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16"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17"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18"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19"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20"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21"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22"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23"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24"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25"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26"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27"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28"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29"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30"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31"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32"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33"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34"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35"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36"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37"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38"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39"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40"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41"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42"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43"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44"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45"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46"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47"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48"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49"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150"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51"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52"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53"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54"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55"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56"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57"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58"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59"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60"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61"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62"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63"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64"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65"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66"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67"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68"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69"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70"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71"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72"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73"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74"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75"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76"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77"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78"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79"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80"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81"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82"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83"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84"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85"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86"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87"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88"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89" name="Text Box 9">
          <a:extLst>
            <a:ext uri="{FF2B5EF4-FFF2-40B4-BE49-F238E27FC236}">
              <a16:creationId xmlns:a16="http://schemas.microsoft.com/office/drawing/2014/main" id="{00000000-0008-0000-0000-00009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90"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91"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92"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93"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94"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195"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196"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97"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98"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199"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00"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01"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02"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03"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04"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05"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06"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07"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08"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09"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10"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11"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12"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13"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14"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15"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16"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17"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18"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19"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20"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21"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22"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23"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24"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25"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26"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27"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28"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29"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30"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31"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32"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33"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34"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35"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36"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37"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238"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239"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240"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023110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241"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02311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42"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43"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44"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45"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46"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47"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48"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49"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50"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51"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52"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53"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54"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55"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56"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57"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58"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59"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60"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61"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62"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63"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64"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65"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66"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67"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68"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69"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70"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71"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72"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73"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74"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75"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76"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77"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78"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79"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80" name="Text Box 9">
          <a:extLst>
            <a:ext uri="{FF2B5EF4-FFF2-40B4-BE49-F238E27FC236}">
              <a16:creationId xmlns:a16="http://schemas.microsoft.com/office/drawing/2014/main" id="{00000000-0008-0000-0000-00009A000000}"/>
            </a:ext>
          </a:extLst>
        </xdr:cNvPr>
        <xdr:cNvSpPr txBox="1">
          <a:spLocks noChangeArrowheads="1"/>
        </xdr:cNvSpPr>
      </xdr:nvSpPr>
      <xdr:spPr bwMode="auto">
        <a:xfrm>
          <a:off x="1885950" y="2023110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281"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282"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283"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284"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285"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286"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287"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35267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88"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89"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90"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91"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92"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93"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94"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95"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96"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97"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98"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299"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00"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01"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02"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03"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04"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05"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06"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07"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08"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09"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10"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11"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12"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13"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14"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15"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16"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17"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18"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19"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20"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21"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22"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23"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24"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25"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26"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27"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28"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329"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330"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331"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3526750"/>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332"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35267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33"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34"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35"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36"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37"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38"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39"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40"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41"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42"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43"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44"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45"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46"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47"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48"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49"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50"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51"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52"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53"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54"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55"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56"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57"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58"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59"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60"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61"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62"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63"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64"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65"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66"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67"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68"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69"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70"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71" name="Text Box 9">
          <a:extLst>
            <a:ext uri="{FF2B5EF4-FFF2-40B4-BE49-F238E27FC236}">
              <a16:creationId xmlns:a16="http://schemas.microsoft.com/office/drawing/2014/main" id="{00000000-0008-0000-0000-00009A000000}"/>
            </a:ext>
          </a:extLst>
        </xdr:cNvPr>
        <xdr:cNvSpPr txBox="1">
          <a:spLocks noChangeArrowheads="1"/>
        </xdr:cNvSpPr>
      </xdr:nvSpPr>
      <xdr:spPr bwMode="auto">
        <a:xfrm>
          <a:off x="1885950" y="23526750"/>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372"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373"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374"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375"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376"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377"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378"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43363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79"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80"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81"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82"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83"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84"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85"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86"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87"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88"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89"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90"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91"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92"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93"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94"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95"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96"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97"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98"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399"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00"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01"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02"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03"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04"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05"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06"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07"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08"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09"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10"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11"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12"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13"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14"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15"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16"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17"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18"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19"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420"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421"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422"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43363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423"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43363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24"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25"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26"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27"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28"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29"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30"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31"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32"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33"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34"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35"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36"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37"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38"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39"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40"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41"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42"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43"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44"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45"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46"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47"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48"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49"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50"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51"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52"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53"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54"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55"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56"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57"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58"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59"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60"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61"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43363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462" name="Text Box 9">
          <a:extLst>
            <a:ext uri="{FF2B5EF4-FFF2-40B4-BE49-F238E27FC236}">
              <a16:creationId xmlns:a16="http://schemas.microsoft.com/office/drawing/2014/main" id="{00000000-0008-0000-0000-000040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463" name="Text Box 8">
          <a:extLst>
            <a:ext uri="{FF2B5EF4-FFF2-40B4-BE49-F238E27FC236}">
              <a16:creationId xmlns:a16="http://schemas.microsoft.com/office/drawing/2014/main" id="{00000000-0008-0000-0000-000041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464" name="Text Box 9">
          <a:extLst>
            <a:ext uri="{FF2B5EF4-FFF2-40B4-BE49-F238E27FC236}">
              <a16:creationId xmlns:a16="http://schemas.microsoft.com/office/drawing/2014/main" id="{00000000-0008-0000-0000-000042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465" name="Text Box 8">
          <a:extLst>
            <a:ext uri="{FF2B5EF4-FFF2-40B4-BE49-F238E27FC236}">
              <a16:creationId xmlns:a16="http://schemas.microsoft.com/office/drawing/2014/main" id="{00000000-0008-0000-0000-000043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466" name="Text Box 9">
          <a:extLst>
            <a:ext uri="{FF2B5EF4-FFF2-40B4-BE49-F238E27FC236}">
              <a16:creationId xmlns:a16="http://schemas.microsoft.com/office/drawing/2014/main" id="{00000000-0008-0000-0000-000044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467" name="Text Box 9">
          <a:extLst>
            <a:ext uri="{FF2B5EF4-FFF2-40B4-BE49-F238E27FC236}">
              <a16:creationId xmlns:a16="http://schemas.microsoft.com/office/drawing/2014/main" id="{00000000-0008-0000-0000-000045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468" name="Text Box 9">
          <a:extLst>
            <a:ext uri="{FF2B5EF4-FFF2-40B4-BE49-F238E27FC236}">
              <a16:creationId xmlns:a16="http://schemas.microsoft.com/office/drawing/2014/main" id="{00000000-0008-0000-0000-000046000000}"/>
            </a:ext>
          </a:extLst>
        </xdr:cNvPr>
        <xdr:cNvSpPr txBox="1">
          <a:spLocks noChangeArrowheads="1"/>
        </xdr:cNvSpPr>
      </xdr:nvSpPr>
      <xdr:spPr bwMode="auto">
        <a:xfrm>
          <a:off x="1885950" y="249840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69" name="Text Box 8">
          <a:extLst>
            <a:ext uri="{FF2B5EF4-FFF2-40B4-BE49-F238E27FC236}">
              <a16:creationId xmlns:a16="http://schemas.microsoft.com/office/drawing/2014/main" id="{00000000-0008-0000-0000-00004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70" name="Text Box 8">
          <a:extLst>
            <a:ext uri="{FF2B5EF4-FFF2-40B4-BE49-F238E27FC236}">
              <a16:creationId xmlns:a16="http://schemas.microsoft.com/office/drawing/2014/main" id="{00000000-0008-0000-0000-00004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71" name="Text Box 9">
          <a:extLst>
            <a:ext uri="{FF2B5EF4-FFF2-40B4-BE49-F238E27FC236}">
              <a16:creationId xmlns:a16="http://schemas.microsoft.com/office/drawing/2014/main" id="{00000000-0008-0000-0000-00004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72" name="Text Box 8">
          <a:extLst>
            <a:ext uri="{FF2B5EF4-FFF2-40B4-BE49-F238E27FC236}">
              <a16:creationId xmlns:a16="http://schemas.microsoft.com/office/drawing/2014/main" id="{00000000-0008-0000-0000-00004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73"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74"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75" name="Text Box 8">
          <a:extLst>
            <a:ext uri="{FF2B5EF4-FFF2-40B4-BE49-F238E27FC236}">
              <a16:creationId xmlns:a16="http://schemas.microsoft.com/office/drawing/2014/main" id="{00000000-0008-0000-0000-00004D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76" name="Text Box 8">
          <a:extLst>
            <a:ext uri="{FF2B5EF4-FFF2-40B4-BE49-F238E27FC236}">
              <a16:creationId xmlns:a16="http://schemas.microsoft.com/office/drawing/2014/main" id="{00000000-0008-0000-0000-00004E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77" name="Text Box 9">
          <a:extLst>
            <a:ext uri="{FF2B5EF4-FFF2-40B4-BE49-F238E27FC236}">
              <a16:creationId xmlns:a16="http://schemas.microsoft.com/office/drawing/2014/main" id="{00000000-0008-0000-0000-00004F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78" name="Text Box 8">
          <a:extLst>
            <a:ext uri="{FF2B5EF4-FFF2-40B4-BE49-F238E27FC236}">
              <a16:creationId xmlns:a16="http://schemas.microsoft.com/office/drawing/2014/main" id="{00000000-0008-0000-0000-000050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79" name="Text Box 9">
          <a:extLst>
            <a:ext uri="{FF2B5EF4-FFF2-40B4-BE49-F238E27FC236}">
              <a16:creationId xmlns:a16="http://schemas.microsoft.com/office/drawing/2014/main" id="{00000000-0008-0000-0000-000051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80" name="Text Box 8">
          <a:extLst>
            <a:ext uri="{FF2B5EF4-FFF2-40B4-BE49-F238E27FC236}">
              <a16:creationId xmlns:a16="http://schemas.microsoft.com/office/drawing/2014/main" id="{00000000-0008-0000-0000-000052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81" name="Text Box 9">
          <a:extLst>
            <a:ext uri="{FF2B5EF4-FFF2-40B4-BE49-F238E27FC236}">
              <a16:creationId xmlns:a16="http://schemas.microsoft.com/office/drawing/2014/main" id="{00000000-0008-0000-0000-000053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82" name="Text Box 8">
          <a:extLst>
            <a:ext uri="{FF2B5EF4-FFF2-40B4-BE49-F238E27FC236}">
              <a16:creationId xmlns:a16="http://schemas.microsoft.com/office/drawing/2014/main" id="{00000000-0008-0000-0000-000054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83" name="Text Box 9">
          <a:extLst>
            <a:ext uri="{FF2B5EF4-FFF2-40B4-BE49-F238E27FC236}">
              <a16:creationId xmlns:a16="http://schemas.microsoft.com/office/drawing/2014/main" id="{00000000-0008-0000-0000-000055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84" name="Text Box 8">
          <a:extLst>
            <a:ext uri="{FF2B5EF4-FFF2-40B4-BE49-F238E27FC236}">
              <a16:creationId xmlns:a16="http://schemas.microsoft.com/office/drawing/2014/main" id="{00000000-0008-0000-0000-000056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85" name="Text Box 9">
          <a:extLst>
            <a:ext uri="{FF2B5EF4-FFF2-40B4-BE49-F238E27FC236}">
              <a16:creationId xmlns:a16="http://schemas.microsoft.com/office/drawing/2014/main" id="{00000000-0008-0000-0000-00005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86" name="Text Box 9">
          <a:extLst>
            <a:ext uri="{FF2B5EF4-FFF2-40B4-BE49-F238E27FC236}">
              <a16:creationId xmlns:a16="http://schemas.microsoft.com/office/drawing/2014/main" id="{00000000-0008-0000-0000-00005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87" name="Text Box 9">
          <a:extLst>
            <a:ext uri="{FF2B5EF4-FFF2-40B4-BE49-F238E27FC236}">
              <a16:creationId xmlns:a16="http://schemas.microsoft.com/office/drawing/2014/main" id="{00000000-0008-0000-0000-00005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88" name="Text Box 8">
          <a:extLst>
            <a:ext uri="{FF2B5EF4-FFF2-40B4-BE49-F238E27FC236}">
              <a16:creationId xmlns:a16="http://schemas.microsoft.com/office/drawing/2014/main" id="{00000000-0008-0000-0000-00005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89" name="Text Box 9">
          <a:extLst>
            <a:ext uri="{FF2B5EF4-FFF2-40B4-BE49-F238E27FC236}">
              <a16:creationId xmlns:a16="http://schemas.microsoft.com/office/drawing/2014/main" id="{00000000-0008-0000-0000-00005B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90" name="Text Box 8">
          <a:extLst>
            <a:ext uri="{FF2B5EF4-FFF2-40B4-BE49-F238E27FC236}">
              <a16:creationId xmlns:a16="http://schemas.microsoft.com/office/drawing/2014/main" id="{00000000-0008-0000-0000-00005C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91" name="Text Box 8">
          <a:extLst>
            <a:ext uri="{FF2B5EF4-FFF2-40B4-BE49-F238E27FC236}">
              <a16:creationId xmlns:a16="http://schemas.microsoft.com/office/drawing/2014/main" id="{00000000-0008-0000-0000-00005D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92" name="Text Box 9">
          <a:extLst>
            <a:ext uri="{FF2B5EF4-FFF2-40B4-BE49-F238E27FC236}">
              <a16:creationId xmlns:a16="http://schemas.microsoft.com/office/drawing/2014/main" id="{00000000-0008-0000-0000-00005E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93" name="Text Box 8">
          <a:extLst>
            <a:ext uri="{FF2B5EF4-FFF2-40B4-BE49-F238E27FC236}">
              <a16:creationId xmlns:a16="http://schemas.microsoft.com/office/drawing/2014/main" id="{00000000-0008-0000-0000-00005F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94" name="Text Box 9">
          <a:extLst>
            <a:ext uri="{FF2B5EF4-FFF2-40B4-BE49-F238E27FC236}">
              <a16:creationId xmlns:a16="http://schemas.microsoft.com/office/drawing/2014/main" id="{00000000-0008-0000-0000-000060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95" name="Text Box 8">
          <a:extLst>
            <a:ext uri="{FF2B5EF4-FFF2-40B4-BE49-F238E27FC236}">
              <a16:creationId xmlns:a16="http://schemas.microsoft.com/office/drawing/2014/main" id="{00000000-0008-0000-0000-000061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96" name="Text Box 9">
          <a:extLst>
            <a:ext uri="{FF2B5EF4-FFF2-40B4-BE49-F238E27FC236}">
              <a16:creationId xmlns:a16="http://schemas.microsoft.com/office/drawing/2014/main" id="{00000000-0008-0000-0000-000062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97" name="Text Box 8">
          <a:extLst>
            <a:ext uri="{FF2B5EF4-FFF2-40B4-BE49-F238E27FC236}">
              <a16:creationId xmlns:a16="http://schemas.microsoft.com/office/drawing/2014/main" id="{00000000-0008-0000-0000-000063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98" name="Text Box 9">
          <a:extLst>
            <a:ext uri="{FF2B5EF4-FFF2-40B4-BE49-F238E27FC236}">
              <a16:creationId xmlns:a16="http://schemas.microsoft.com/office/drawing/2014/main" id="{00000000-0008-0000-0000-000064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499" name="Text Box 8">
          <a:extLst>
            <a:ext uri="{FF2B5EF4-FFF2-40B4-BE49-F238E27FC236}">
              <a16:creationId xmlns:a16="http://schemas.microsoft.com/office/drawing/2014/main" id="{00000000-0008-0000-0000-000065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00" name="Text Box 9">
          <a:extLst>
            <a:ext uri="{FF2B5EF4-FFF2-40B4-BE49-F238E27FC236}">
              <a16:creationId xmlns:a16="http://schemas.microsoft.com/office/drawing/2014/main" id="{00000000-0008-0000-0000-000066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01"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02" name="Text Box 9">
          <a:extLst>
            <a:ext uri="{FF2B5EF4-FFF2-40B4-BE49-F238E27FC236}">
              <a16:creationId xmlns:a16="http://schemas.microsoft.com/office/drawing/2014/main" id="{00000000-0008-0000-0000-00006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03" name="Text Box 8">
          <a:extLst>
            <a:ext uri="{FF2B5EF4-FFF2-40B4-BE49-F238E27FC236}">
              <a16:creationId xmlns:a16="http://schemas.microsoft.com/office/drawing/2014/main" id="{00000000-0008-0000-0000-00006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04" name="Text Box 8">
          <a:extLst>
            <a:ext uri="{FF2B5EF4-FFF2-40B4-BE49-F238E27FC236}">
              <a16:creationId xmlns:a16="http://schemas.microsoft.com/office/drawing/2014/main" id="{00000000-0008-0000-0000-00006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05" name="Text Box 9">
          <a:extLst>
            <a:ext uri="{FF2B5EF4-FFF2-40B4-BE49-F238E27FC236}">
              <a16:creationId xmlns:a16="http://schemas.microsoft.com/office/drawing/2014/main" id="{00000000-0008-0000-0000-00006B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06" name="Text Box 8">
          <a:extLst>
            <a:ext uri="{FF2B5EF4-FFF2-40B4-BE49-F238E27FC236}">
              <a16:creationId xmlns:a16="http://schemas.microsoft.com/office/drawing/2014/main" id="{00000000-0008-0000-0000-00006C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07" name="Text Box 9">
          <a:extLst>
            <a:ext uri="{FF2B5EF4-FFF2-40B4-BE49-F238E27FC236}">
              <a16:creationId xmlns:a16="http://schemas.microsoft.com/office/drawing/2014/main" id="{00000000-0008-0000-0000-00006D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08" name="Text Box 8">
          <a:extLst>
            <a:ext uri="{FF2B5EF4-FFF2-40B4-BE49-F238E27FC236}">
              <a16:creationId xmlns:a16="http://schemas.microsoft.com/office/drawing/2014/main" id="{00000000-0008-0000-0000-00006E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09" name="Text Box 9">
          <a:extLst>
            <a:ext uri="{FF2B5EF4-FFF2-40B4-BE49-F238E27FC236}">
              <a16:creationId xmlns:a16="http://schemas.microsoft.com/office/drawing/2014/main" id="{00000000-0008-0000-0000-00006F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510" name="Text Box 9">
          <a:extLst>
            <a:ext uri="{FF2B5EF4-FFF2-40B4-BE49-F238E27FC236}">
              <a16:creationId xmlns:a16="http://schemas.microsoft.com/office/drawing/2014/main" id="{00000000-0008-0000-0000-000070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511" name="Text Box 8">
          <a:extLst>
            <a:ext uri="{FF2B5EF4-FFF2-40B4-BE49-F238E27FC236}">
              <a16:creationId xmlns:a16="http://schemas.microsoft.com/office/drawing/2014/main" id="{00000000-0008-0000-0000-000071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311728"/>
    <xdr:sp macro="" textlink="">
      <xdr:nvSpPr>
        <xdr:cNvPr id="512" name="Text Box 9">
          <a:extLst>
            <a:ext uri="{FF2B5EF4-FFF2-40B4-BE49-F238E27FC236}">
              <a16:creationId xmlns:a16="http://schemas.microsoft.com/office/drawing/2014/main" id="{00000000-0008-0000-0000-000072000000}"/>
            </a:ext>
          </a:extLst>
        </xdr:cNvPr>
        <xdr:cNvSpPr txBox="1">
          <a:spLocks noChangeArrowheads="1"/>
        </xdr:cNvSpPr>
      </xdr:nvSpPr>
      <xdr:spPr bwMode="auto">
        <a:xfrm>
          <a:off x="1885950" y="24984075"/>
          <a:ext cx="0" cy="311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5750"/>
    <xdr:sp macro="" textlink="">
      <xdr:nvSpPr>
        <xdr:cNvPr id="513" name="Text Box 9">
          <a:extLst>
            <a:ext uri="{FF2B5EF4-FFF2-40B4-BE49-F238E27FC236}">
              <a16:creationId xmlns:a16="http://schemas.microsoft.com/office/drawing/2014/main" id="{00000000-0008-0000-0000-000073000000}"/>
            </a:ext>
          </a:extLst>
        </xdr:cNvPr>
        <xdr:cNvSpPr txBox="1">
          <a:spLocks noChangeArrowheads="1"/>
        </xdr:cNvSpPr>
      </xdr:nvSpPr>
      <xdr:spPr bwMode="auto">
        <a:xfrm>
          <a:off x="1885950" y="24984075"/>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14" name="Text Box 8">
          <a:extLst>
            <a:ext uri="{FF2B5EF4-FFF2-40B4-BE49-F238E27FC236}">
              <a16:creationId xmlns:a16="http://schemas.microsoft.com/office/drawing/2014/main" id="{00000000-0008-0000-0000-000074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15"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16"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17" name="Text Box 8">
          <a:extLst>
            <a:ext uri="{FF2B5EF4-FFF2-40B4-BE49-F238E27FC236}">
              <a16:creationId xmlns:a16="http://schemas.microsoft.com/office/drawing/2014/main" id="{00000000-0008-0000-0000-00007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18" name="Text Box 8">
          <a:extLst>
            <a:ext uri="{FF2B5EF4-FFF2-40B4-BE49-F238E27FC236}">
              <a16:creationId xmlns:a16="http://schemas.microsoft.com/office/drawing/2014/main" id="{00000000-0008-0000-0000-00007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19"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20" name="Text Box 8">
          <a:extLst>
            <a:ext uri="{FF2B5EF4-FFF2-40B4-BE49-F238E27FC236}">
              <a16:creationId xmlns:a16="http://schemas.microsoft.com/office/drawing/2014/main" id="{00000000-0008-0000-0000-00007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21" name="Text Box 8">
          <a:extLst>
            <a:ext uri="{FF2B5EF4-FFF2-40B4-BE49-F238E27FC236}">
              <a16:creationId xmlns:a16="http://schemas.microsoft.com/office/drawing/2014/main" id="{00000000-0008-0000-0000-00007B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22" name="Text Box 9">
          <a:extLst>
            <a:ext uri="{FF2B5EF4-FFF2-40B4-BE49-F238E27FC236}">
              <a16:creationId xmlns:a16="http://schemas.microsoft.com/office/drawing/2014/main" id="{00000000-0008-0000-0000-00007C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23" name="Text Box 8">
          <a:extLst>
            <a:ext uri="{FF2B5EF4-FFF2-40B4-BE49-F238E27FC236}">
              <a16:creationId xmlns:a16="http://schemas.microsoft.com/office/drawing/2014/main" id="{00000000-0008-0000-0000-00007D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24" name="Text Box 9">
          <a:extLst>
            <a:ext uri="{FF2B5EF4-FFF2-40B4-BE49-F238E27FC236}">
              <a16:creationId xmlns:a16="http://schemas.microsoft.com/office/drawing/2014/main" id="{00000000-0008-0000-0000-00007E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25" name="Text Box 8">
          <a:extLst>
            <a:ext uri="{FF2B5EF4-FFF2-40B4-BE49-F238E27FC236}">
              <a16:creationId xmlns:a16="http://schemas.microsoft.com/office/drawing/2014/main" id="{00000000-0008-0000-0000-00007F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26" name="Text Box 9">
          <a:extLst>
            <a:ext uri="{FF2B5EF4-FFF2-40B4-BE49-F238E27FC236}">
              <a16:creationId xmlns:a16="http://schemas.microsoft.com/office/drawing/2014/main" id="{00000000-0008-0000-0000-000080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27" name="Text Box 8">
          <a:extLst>
            <a:ext uri="{FF2B5EF4-FFF2-40B4-BE49-F238E27FC236}">
              <a16:creationId xmlns:a16="http://schemas.microsoft.com/office/drawing/2014/main" id="{00000000-0008-0000-0000-000081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28" name="Text Box 9">
          <a:extLst>
            <a:ext uri="{FF2B5EF4-FFF2-40B4-BE49-F238E27FC236}">
              <a16:creationId xmlns:a16="http://schemas.microsoft.com/office/drawing/2014/main" id="{00000000-0008-0000-0000-000082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29"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30" name="Text Box 9">
          <a:extLst>
            <a:ext uri="{FF2B5EF4-FFF2-40B4-BE49-F238E27FC236}">
              <a16:creationId xmlns:a16="http://schemas.microsoft.com/office/drawing/2014/main" id="{00000000-0008-0000-0000-000084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31" name="Text Box 9">
          <a:extLst>
            <a:ext uri="{FF2B5EF4-FFF2-40B4-BE49-F238E27FC236}">
              <a16:creationId xmlns:a16="http://schemas.microsoft.com/office/drawing/2014/main" id="{00000000-0008-0000-0000-000085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32" name="Text Box 9">
          <a:extLst>
            <a:ext uri="{FF2B5EF4-FFF2-40B4-BE49-F238E27FC236}">
              <a16:creationId xmlns:a16="http://schemas.microsoft.com/office/drawing/2014/main" id="{00000000-0008-0000-0000-000086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33" name="Text Box 8">
          <a:extLst>
            <a:ext uri="{FF2B5EF4-FFF2-40B4-BE49-F238E27FC236}">
              <a16:creationId xmlns:a16="http://schemas.microsoft.com/office/drawing/2014/main" id="{00000000-0008-0000-0000-00008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34" name="Text Box 9">
          <a:extLst>
            <a:ext uri="{FF2B5EF4-FFF2-40B4-BE49-F238E27FC236}">
              <a16:creationId xmlns:a16="http://schemas.microsoft.com/office/drawing/2014/main" id="{00000000-0008-0000-0000-00008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35" name="Text Box 8">
          <a:extLst>
            <a:ext uri="{FF2B5EF4-FFF2-40B4-BE49-F238E27FC236}">
              <a16:creationId xmlns:a16="http://schemas.microsoft.com/office/drawing/2014/main" id="{00000000-0008-0000-0000-00008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36" name="Text Box 8">
          <a:extLst>
            <a:ext uri="{FF2B5EF4-FFF2-40B4-BE49-F238E27FC236}">
              <a16:creationId xmlns:a16="http://schemas.microsoft.com/office/drawing/2014/main" id="{00000000-0008-0000-0000-00008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37" name="Text Box 9">
          <a:extLst>
            <a:ext uri="{FF2B5EF4-FFF2-40B4-BE49-F238E27FC236}">
              <a16:creationId xmlns:a16="http://schemas.microsoft.com/office/drawing/2014/main" id="{00000000-0008-0000-0000-00008B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38" name="Text Box 8">
          <a:extLst>
            <a:ext uri="{FF2B5EF4-FFF2-40B4-BE49-F238E27FC236}">
              <a16:creationId xmlns:a16="http://schemas.microsoft.com/office/drawing/2014/main" id="{00000000-0008-0000-0000-00008C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39" name="Text Box 9">
          <a:extLst>
            <a:ext uri="{FF2B5EF4-FFF2-40B4-BE49-F238E27FC236}">
              <a16:creationId xmlns:a16="http://schemas.microsoft.com/office/drawing/2014/main" id="{00000000-0008-0000-0000-00008D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40" name="Text Box 8">
          <a:extLst>
            <a:ext uri="{FF2B5EF4-FFF2-40B4-BE49-F238E27FC236}">
              <a16:creationId xmlns:a16="http://schemas.microsoft.com/office/drawing/2014/main" id="{00000000-0008-0000-0000-00008E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41" name="Text Box 9">
          <a:extLst>
            <a:ext uri="{FF2B5EF4-FFF2-40B4-BE49-F238E27FC236}">
              <a16:creationId xmlns:a16="http://schemas.microsoft.com/office/drawing/2014/main" id="{00000000-0008-0000-0000-00008F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42" name="Text Box 8">
          <a:extLst>
            <a:ext uri="{FF2B5EF4-FFF2-40B4-BE49-F238E27FC236}">
              <a16:creationId xmlns:a16="http://schemas.microsoft.com/office/drawing/2014/main" id="{00000000-0008-0000-0000-000090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43" name="Text Box 9">
          <a:extLst>
            <a:ext uri="{FF2B5EF4-FFF2-40B4-BE49-F238E27FC236}">
              <a16:creationId xmlns:a16="http://schemas.microsoft.com/office/drawing/2014/main" id="{00000000-0008-0000-0000-000091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44" name="Text Box 8">
          <a:extLst>
            <a:ext uri="{FF2B5EF4-FFF2-40B4-BE49-F238E27FC236}">
              <a16:creationId xmlns:a16="http://schemas.microsoft.com/office/drawing/2014/main" id="{00000000-0008-0000-0000-000092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45" name="Text Box 9">
          <a:extLst>
            <a:ext uri="{FF2B5EF4-FFF2-40B4-BE49-F238E27FC236}">
              <a16:creationId xmlns:a16="http://schemas.microsoft.com/office/drawing/2014/main" id="{00000000-0008-0000-0000-000093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46" name="Text Box 8">
          <a:extLst>
            <a:ext uri="{FF2B5EF4-FFF2-40B4-BE49-F238E27FC236}">
              <a16:creationId xmlns:a16="http://schemas.microsoft.com/office/drawing/2014/main" id="{00000000-0008-0000-0000-000094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47" name="Text Box 9">
          <a:extLst>
            <a:ext uri="{FF2B5EF4-FFF2-40B4-BE49-F238E27FC236}">
              <a16:creationId xmlns:a16="http://schemas.microsoft.com/office/drawing/2014/main" id="{00000000-0008-0000-0000-000095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48" name="Text Box 8">
          <a:extLst>
            <a:ext uri="{FF2B5EF4-FFF2-40B4-BE49-F238E27FC236}">
              <a16:creationId xmlns:a16="http://schemas.microsoft.com/office/drawing/2014/main" id="{00000000-0008-0000-0000-000096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49" name="Text Box 8">
          <a:extLst>
            <a:ext uri="{FF2B5EF4-FFF2-40B4-BE49-F238E27FC236}">
              <a16:creationId xmlns:a16="http://schemas.microsoft.com/office/drawing/2014/main" id="{00000000-0008-0000-0000-000097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50" name="Text Box 9">
          <a:extLst>
            <a:ext uri="{FF2B5EF4-FFF2-40B4-BE49-F238E27FC236}">
              <a16:creationId xmlns:a16="http://schemas.microsoft.com/office/drawing/2014/main" id="{00000000-0008-0000-0000-000098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51" name="Text Box 8">
          <a:extLst>
            <a:ext uri="{FF2B5EF4-FFF2-40B4-BE49-F238E27FC236}">
              <a16:creationId xmlns:a16="http://schemas.microsoft.com/office/drawing/2014/main" id="{00000000-0008-0000-0000-000099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6</xdr:row>
      <xdr:rowOff>0</xdr:rowOff>
    </xdr:from>
    <xdr:ext cx="0" cy="283153"/>
    <xdr:sp macro="" textlink="">
      <xdr:nvSpPr>
        <xdr:cNvPr id="552" name="Text Box 9">
          <a:extLst>
            <a:ext uri="{FF2B5EF4-FFF2-40B4-BE49-F238E27FC236}">
              <a16:creationId xmlns:a16="http://schemas.microsoft.com/office/drawing/2014/main" id="{00000000-0008-0000-0000-00009A000000}"/>
            </a:ext>
          </a:extLst>
        </xdr:cNvPr>
        <xdr:cNvSpPr txBox="1">
          <a:spLocks noChangeArrowheads="1"/>
        </xdr:cNvSpPr>
      </xdr:nvSpPr>
      <xdr:spPr bwMode="auto">
        <a:xfrm>
          <a:off x="1885950" y="24984075"/>
          <a:ext cx="0" cy="283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572501B\analisis%20el%20pino%20junumuc&#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s-fs-05\docs_compartidos$\Geovanny\giovanny\Mis%20documentos\All_Project\Nom0198n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Documents%20and%20Settings\Eva%20L.%20JImenez%20Pagan\My%20Documents\Banco%20Central\Martin%20Fernandez%20-%20Calles\Presup.%20dise&#241;o%20original%20(30-mar-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monica\New%20Folder\PRESUPUESTO%20PM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AEROPUERTO%20DE%20PUNTA%20CANA\Presupuesto%20Aeropuerto%20de%20Punta%20Cana\Documents%20and%20Settings\Eva%20L.%20JImenez%20Pagan\My%20Documents\Banco%20Central\Martin%20Fernandez%20-%20Calles\Presup.%20dise&#241;o%20original%20(30-mar-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crendon.HMV\Local%20Settings\Temporary%20Internet%20Files\OLK3\859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ps-fs-05\docs_compartidos$\192.168.10.3\Ctrol.%20Pto\arodriguez\Desktop\Documents%20and%20Settings\Eva%20L.%20JImenez%20Pagan\My%20Documents\Banco%20Central\Martin%20Fernandez%20-%20Calles\Presup.%20dise&#241;o%20original%20(30-mar-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ps-fs-05\docs_compartidos$\F\Documents%20and%20Settings\Eva%20L.%20JImenez%20Pagan\My%20Documents\Banco%20Central\Martin%20Fernandez%20-%20Calles\Presup.%20dise&#241;o%20original%20(30-mar-0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Users/johanny.mercedes/Downloads/SIMO19%20(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10%20PERSONAL%20Cesar%20Calla\02%20PRESUPUESTO%20META%2011-01-06%2009.34%20am\OFERTAS\7422\DPTO\CIVIL\7422CWX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2%20al%2098-05%20terminacion%20ac.%20la%20cueva%20de%20cevicos%202da.%20etapa%20ac.%20mult.%20guanabano-%20cruce%20de%20maguaca%20parte%20b%20y%20guanabano%20como%20ext.%20al%20ac.%20la%20cueva%20de%20cevico%2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onald\My%20Documents\Documentos%20Compartidos%20(Donald-Geovanny)\Presupuestos%20TRANSPARENTADOS\Omar%20CD%20System\Presupuesto%20Nave%20Omar%20CD%20VER.%20TECH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COTIZA~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XCALIBUR\Presupuesto\An&#225;lisis%201,%202,%203\Copia%20de%20Analisi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lvita\C\Documents%20and%20Settings\dell2\Escritorio\Mis%20documentos\presupuestos%202006\85-06%20Reh.%20y%20Ampl.%20Ac.%20Imbert%20(2da.%20alternativ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Presupuesto%20y%20medicion%20final2\Villa%20BPB%2024%20hab%20modiF.%20sistema%20fontaneria4%20separado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ps-fs-05\docs_compartidos$\Users\luis.fiallo\Desktop\6.%20(CONTRATISTA)%20La%20Toma%20SC%20DISE&#209;O%20INAPA%20-%20BASE%20DE%20PR%20ACT..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lastbau-ii\C\WINDOWS\DESKTOP\windows\TEMP\Paraiso%20Tropica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xcalibur\presupuesto\Users\yanel\Documents\PERSONALTRABAJOS\YANEL%200IS0E\YANEL%20FERNANDEZ\ITECO\edf.%20administrativo\PRESUPUESTO%20edificio%20administrativo%20ITECO.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Plastbau%20Hispaniola\Analisis%20P2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Documentos%20Compartidos%20Evaluacion%20y%20Costo\MIGUEL\PRESUPUESTOS\2021\ZONA%20II\Azua\Planta%20Potabilizadora%20Villarpando%20Revisado.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Caba&#241;as%20Turisticas%20en%20San%20Isidro\Caba4asTuristicas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PS-FS-05\Docs_Compartidos$\HANGAR%20AILI\Hangares%20AILI%2002-09-1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ENJAMIN\Benja\Documents%20and%20Settings\Benjamin.DOMAIN\My%20Documents\Documentos%20en%20Benjamin\BenMis%20Documento\Bahia%20Principe%20Rio%20San%20Juan\Bahia%20Principe2\SPA%20Bahia%20Princip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enjamin\benja2\Mis%20documentos\Analisis%20Karina\Documentos%20Varios\Caseta%20modelo%20(prefabricad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XCALIBUR\Presupuesto\presupuesto%20donald%202007\DONALD%20PC%20VOL%202\Archivo%20Horacio\Proyectos%20Ingenieria%20Metalica\Concurso%20Mao\Presupuestos\Presupuesto%20gener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2F9FBE9B\analisis%20el%20pino%20junumuc&#25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Edificio%20del%20Catastro\windows\TEMP\ETURSA%20BEACH%20RESORT\PRESUPUESTOS%20ETURS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xcalibur\Presupuesto\PROYECTO%20PIEDRA%20BLANCA\JOEL\APC\InaconsaACT\Volumenes%20del%20Presupuesto\bPrimer%20Nivel\CIAceros%201er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xcalibur\Presupuesto\Documents%20and%20Settings\JOEL\APC\InaconsaACT\Soportes%20Analisis,Presupuestos,Controles\BPreliminar\Soportes%20Grales.Controles%20de%20Obr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xcalibur\Presupuesto\Documents%20and%20Settings\Ray\Escritorio\Presupuesto%20Habitacional%20Piedra%20BlancaX.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lvita\c\backup%20costos%2003\RECLAMACIONES%202005\ZONA%20II\Documents%20and%20Settings\CLAUDIA\Mis%20documentos\TRABAJO%20CLAUDIA\Garibaldy%20Bautista%20(actualizaciones)\analisis%20el%20pino%20junumuc&#25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BENJAMIN\Benja\My%20Documents\Data%20Banana%20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met-pre-01\mis%20documentos\Documents%20and%20Settings\GLEINIER\Escritorio\Documentos%20Compartidos%20(Donald-Geovanny)\Presupuestos%20TRANSPARENTADOS\Omar%20CD%20System\Presupuesto%20Nave%20Omar%20CD%20VER.%20TECH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Documents%20and%20Settings\Benjamin.DOMAIN\My%20Documents\Documentos%20en%20Benjamin\BenMis%20Documento\Prefabricados%20Arquitectonicos\Cotizaciones%20Prefabricados\HERMIDA%20&amp;%20ASOCIADOS\Actualizacion%20cot.%20embajada\Divis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Elvita\c\backup%20costos%2003\PRESUPUESTO%202006\ZONA%20VII\85-06%20Reh.%20y%20Ampl.%20Ac.%20Imbert%20(2da.%20alternativa).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0II%20area%20noble%20Benjamin%20corregido.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fic\DATOSCUB\Proyectos%20Especiales\Obras%20Sector%20Salud%20(H-S)%202000\NORTE\Santiago\Cub.%20Policlinica%20en%20el%20Sector%20La%20Joya,%20paloma%20(INCREMENTO).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HERMIDA%20&amp;%20ASOCIADOS\Actualizacion%20cot.%20embajada\Divis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ps-fs-05\docs_compartidos$\Users\Pedro%20Gil\Desktop\Archivos%20proyectos\Presa%20Sabaneta\Tabla%20Insumos%20-%20R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08214717\Copia%20de%20Analisis%20PARA%20PRESUPUESTO%20OBRAS%20PUBLICA%20df%20enero%20200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ps-fs-05\docs_compartidos$\Users\ramona.montas\AppData\Local\Microsoft\Windows\Temporary%20Internet%20Files\Content.Outlook\2H869UQ5\FORMATO%20INAPA\BARRIO+MARIA+TRINIDAD+SANCHEZ%20(2)-INAPA.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ps-fs-05\docs_compartidos$\192.168.10.3\Ctrol.%20Pto\Documents%20and%20Settings\Eva%20L.%20JImenez%20Pagan\My%20Documents\Banco%20Central\Martin%20Fernandez%20-%20Calles\Presup.%20dise&#241;o%20original%20(30-mar-0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fic\presupuesto\Documents%20and%20Settings\yfernandez\Mis%20documentos\poyectos\PRESUPUESTO%20RESIDENCIA%20ORQUIDEA%20TIPO%20A%20definitivo%20AGOSTO2006(1)(1).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aps-fs-05\docs_compartidos$\euroconsult\Documents%20and%20Settings\Eva%20L.%20JImenez%20Pagan\My%20Documents\Banco%20Central\Martin%20Fernandez%20-%20Calles\Presup.%20dise&#241;o%20original%20(30-mar-04).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F579856\PROYECTO%20AQN-WC"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G.A.1(07junio200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aps-fs-05\docs_compartidos$\arodriguez\Desktop\Documents%20and%20Settings\Eva%20L.%20JImenez%20Pagan\My%20Documents\Banco%20Central\Martin%20Fernandez%20-%20Calles\Presup.%20dise&#241;o%20original%20(30-mar-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sers\jaderrruiz\Documents\Moll\HORMICONDO\JJTORRES\Mis%20documentos\Documents%20and%20Settings\LUZ%20MARY\Configuraci&#243;n%20local\Temp\hgg\0bra%20552\PPTO%20ADMINISTRATIVO%20137.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fic\presupuesto\Documents%20and%20Settings\Giovanna\Local%20Settings\Temporary%20Internet%20Files\OLK6D\Presupuesto%20Adicional%20No.6%20%20Liceo%20Pedro%20Henrriquez%20Ure&#241;a%20San%20Juan%20de%20la%20Maguana%20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inapa-fs02\costo%205ta\DOCUME~1\FARNAU~1.INA\CONFIG~1\Temp\DOCUMENTOS%20ALMONTE\Analisis%20de%20Precios,%207ma%20Edicion,%202010,%20enero\2010%2011%20Ene%20tx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Gleinier\e\Documents%20and%20Settings\Ing.%20Tony%20Hernandez\Escritorio\Comedor%20Juegos%20Regionales%20Bayaguan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ob-02\D\MIS%20DOCUMENTOS\PROYECTOS%20COBAUSA\SAN_FRANCISCO\SAN%20FCO_2007\PRESUPUESTO_REMITIDO_04Oct07_.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E:\LICITACION%20VILLAS%20TIPO%20PRESIDENCIAL%20BISONO\Villa%20%20Presidencial4,5,6%20BISONO-ultimo%20DEFINITIVO.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ps-fs-05\docs_compartidos$\Users\Pedro%20Gil\Desktop\NASKA%20Ingenieria%20y%20Construcciones\Proyecto%20San%20Cristobal\Control%20Diario%20de%20Actividades\Noviembre\REPORTE%20REGISTROS%20INAPA%20SAN%20CRISTOBAL%2018122020.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Investigador\amell%20(d)\DONALD%20EXELL\D'%20DONALD\D'%20RaSol\presupuesto\presupuesto\Pres.%20Cubierta%20Alta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fic\presupuesto\CARPETAS%20DEPTO.%20PRESUPUESTOS\FERNANDEZ\ANALISIS\Copia%20de%20UCLAS-COMENCE.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Bahia%20Principe%20Rio%20San%20Juan\Remodelacion%20piscina%2010junio0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Presupuesto%20Colina%20ben\ACACIA%20ben.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MIS%20DOCUMENTOS\PROYECTO%20TERMINACION%20SOFTBALL%20COJPD\PRESUPUESTO%20MODIFICADO\PRESUPUESTO_FEDOSA_14NOV2005.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PS-FS-05\Docs_Compartidos$\Users\Maria%20Isabel%20Morales\Desktop\doc.%20memoria%20feb%2011\higuero%20nuevo\HANGAR%20AILI\pres.%20ampliacion%20y%20construc.%20plataforma%20tanque.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Plastbau-ii\C\WINDOWS\DESKTOP\Hotel%20Laurel.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ng-6068a73cbf6\Mis%20documentos\Documents%20and%20Settings\GLEINIER\Escritorio\Documentos%20Compartidos%20(Donald-Geovanny)\Presupuestos%20TRANSPARENTADOS\Omar%20CD%20System\Presupuesto%20Nave%20Omar%20CD%20VER.%20TECHO.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Cubicaciones\Cubicacion%20No.%203\Cubicacion%20Villa%20BPB%2024%20Hab2%20Villa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ps-fs-05\docs_compartidos$\Documents%20and%20Settings\Eva%20L.%20JImenez%20Pagan\My%20Documents\Banco%20Central\Martin%20Fernandez%20-%20Calles\Presup.%20dise&#241;o%20original%20(30-mar-0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My%20Documents\PRESUPUbahia%20principe%20modificado2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
      <sheetName val="PRES__BOCA_NUEVA"/>
      <sheetName val="CONTRARO_SEÑALIZACIONES"/>
      <sheetName val="ANALISIS_STO_DGO1"/>
      <sheetName val="PRES__BOCA_NUEVA1"/>
      <sheetName val="CONTRARO_SEÑALIZACIONES1"/>
      <sheetName val="Presup"/>
      <sheetName val="EDIFICIO COUNTERS"/>
      <sheetName val="Presup."/>
      <sheetName val="LISTADO INSUMOS DEL 2000"/>
      <sheetName val="Resumen Precio Equipos"/>
      <sheetName val="O.M. y Salarios"/>
      <sheetName val="Materiales"/>
      <sheetName val="PRESUP. HOSPIT. VERON"/>
      <sheetName val="Insumos"/>
      <sheetName val="Análisis de Precios"/>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 val="TC-C27"/>
      <sheetName val="EX-V28"/>
      <sheetName val="RV-C13"/>
      <sheetName val="RV-C28"/>
      <sheetName val="EXC. QMC"/>
      <sheetName val="RV-H27"/>
      <sheetName val="EX-C36"/>
      <sheetName val="CF-C12"/>
      <sheetName val="EX-C37"/>
      <sheetName val="EX-C20"/>
      <sheetName val="EX-C24"/>
      <sheetName val="TRACT.MINA"/>
      <sheetName val="EX-C38"/>
      <sheetName val="EX-C27"/>
      <sheetName val="EX-C42"/>
      <sheetName val="% Ralenti CF-C12."/>
      <sheetName val="% Ralenti EXC."/>
      <sheetName val="% Ralenti EXC. (2)"/>
      <sheetName val="REND."/>
      <sheetName val="Produccion"/>
      <sheetName val="trac"/>
      <sheetName val="T. HORA"/>
      <sheetName val="Base de Dato"/>
      <sheetName val="Precio"/>
      <sheetName val="ANALISIS_STO_DGO2"/>
      <sheetName val="PRES__BOCA_NUEVA2"/>
      <sheetName val="CONTRARO_SEÑALIZACIONES2"/>
      <sheetName val="EDIFICIO_COUNTERS"/>
      <sheetName val="LISTADO_INSUMOS_DEL_2000"/>
      <sheetName val="Presup_"/>
      <sheetName val="Análisis_de_Precios"/>
      <sheetName val="Resumen_Precio_Equipos"/>
      <sheetName val="O_M__y_Salarios"/>
      <sheetName val="ANALISIS_STO_DGO3"/>
      <sheetName val="PRES__BOCA_NUEVA3"/>
      <sheetName val="CONTRARO_SEÑALIZACIONES3"/>
      <sheetName val="EDIFICIO_COUNTERS1"/>
      <sheetName val="LISTADO_INSUMOS_DEL_20001"/>
      <sheetName val="Presup_1"/>
      <sheetName val="Analisis de precios SURFACE"/>
      <sheetName val="Sheet1"/>
      <sheetName val="Sheet2"/>
      <sheetName val="Sheet3"/>
      <sheetName val="Los Ángeles (Fase II)"/>
      <sheetName val="MANO DE OBRA"/>
      <sheetName val="EyH"/>
      <sheetName val="MO"/>
      <sheetName val="ANALISIS_STO_DGO4"/>
      <sheetName val="PRES__BOCA_NUEVA4"/>
      <sheetName val="CONTRARO_SEÑALIZACIONES4"/>
      <sheetName val="EDIFICIO_COUNTERS2"/>
      <sheetName val="Presup_2"/>
      <sheetName val="LISTADO_INSUMOS_DEL_20002"/>
      <sheetName val="Análisis_de_Precios1"/>
      <sheetName val="Resumen_Precio_Equipos1"/>
      <sheetName val="O_M__y_Salarios1"/>
      <sheetName val="PRESUP__HOSPIT__VERON"/>
      <sheetName val="Planilla_&lt;ENM#5&gt;"/>
      <sheetName val="Resumen_Reducciones"/>
      <sheetName val="Planilla___"/>
      <sheetName val="Estudios_y_Diseños"/>
      <sheetName val="&lt;T-0&gt;Sop_Estudios_y_Diseños"/>
      <sheetName val="Otros_Indirectos"/>
      <sheetName val="(1)-Trab_Gen"/>
      <sheetName val="1_01"/>
      <sheetName val="1_02"/>
      <sheetName val="1_03"/>
      <sheetName val="1_04"/>
      <sheetName val="1_05"/>
      <sheetName val="(2)-Mov_Tierra"/>
      <sheetName val="2_01"/>
      <sheetName val="2_02"/>
      <sheetName val="2_03"/>
      <sheetName val="&lt;T-1&gt;Sop_Alambradas"/>
      <sheetName val="100_01"/>
      <sheetName val="2_06"/>
      <sheetName val="2_07"/>
      <sheetName val="2_09"/>
      <sheetName val="&lt;T-3&gt;Sop_Exc_Inservible_&amp;_NClas"/>
      <sheetName val="2_10"/>
      <sheetName val="2_11"/>
      <sheetName val="2_12@2_14-116_03"/>
      <sheetName val="Rutas_Acarreo"/>
      <sheetName val="2_15"/>
      <sheetName val="2_16"/>
      <sheetName val="2_17"/>
      <sheetName val="2_18"/>
      <sheetName val="&lt;T-4&gt;Sop_Relleno-(Previo)"/>
      <sheetName val="&lt;T-4&gt;Sop_Relleno-(Acumulado)"/>
      <sheetName val="ajustes_de_reporte_relleno"/>
      <sheetName val="&lt;T-4&gt;Sop_Relleno-(Periodo)"/>
      <sheetName val="&lt;T-5&gt;Sop_Pedraplén"/>
      <sheetName val="2_19"/>
      <sheetName val="2_22"/>
      <sheetName val="PN-2_04"/>
      <sheetName val="&lt;T-7&gt;Sop_Perfilado&amp;Grama"/>
      <sheetName val="2_24"/>
      <sheetName val="2_36"/>
      <sheetName val="Mejoramiento_Fundación"/>
      <sheetName val="116_01"/>
      <sheetName val="116_02"/>
      <sheetName val="&lt;T-14&gt;Estabilización_Cal"/>
      <sheetName val="&lt;T-15&gt;Estabilización_Cemento"/>
      <sheetName val="PN-2_06"/>
      <sheetName val="128_01"/>
      <sheetName val="&lt;Presup&gt;Tubería_Yuca"/>
      <sheetName val="139_01"/>
      <sheetName val="&lt;Presup&gt;Tub_Haras_Nacionales"/>
      <sheetName val="184_01"/>
      <sheetName val="&lt;Presup&gt;Tubería_Mata_Gorda"/>
      <sheetName val="184_02"/>
      <sheetName val="&lt;Presup&gt;Tubería_El_Aguacate"/>
      <sheetName val="184_03"/>
      <sheetName val="&lt;Presup&gt;Tubería_La_Victoria"/>
      <sheetName val="139_02"/>
      <sheetName val="&lt;Presup&gt;Tubería_Juan_Tomás"/>
      <sheetName val="161_01"/>
      <sheetName val="&lt;Presup&gt;Tubería_Mal_Nombre"/>
      <sheetName val="PN-2_01"/>
      <sheetName val="&lt;Presup&gt;Tubería_Varios_Trabajos"/>
      <sheetName val="3_1_02"/>
      <sheetName val="3_1_03"/>
      <sheetName val="150_01"/>
      <sheetName val="150_02"/>
      <sheetName val="162_01"/>
      <sheetName val="Drenaje_Subterraneo"/>
      <sheetName val="3_3_01"/>
      <sheetName val="3_3_02"/>
      <sheetName val="Alc_Cajón"/>
      <sheetName val="100_02"/>
      <sheetName val="3_4_1_01"/>
      <sheetName val="3_4_1_02"/>
      <sheetName val="3_4_1_03"/>
      <sheetName val="3_4_1_04"/>
      <sheetName val="3_4_1_05"/>
      <sheetName val="3_4_1_06"/>
      <sheetName val="3_4_1_07"/>
      <sheetName val="3_4_1_08"/>
      <sheetName val="3_4_1_09"/>
      <sheetName val="3_4_1_10"/>
      <sheetName val="3_4_1_11"/>
      <sheetName val="3_4_1_12"/>
      <sheetName val="101_01"/>
      <sheetName val="3_4_1_16"/>
      <sheetName val="3_4_1_17"/>
      <sheetName val="Alc_Tubular"/>
      <sheetName val="3_4_2_01"/>
      <sheetName val="3_4_2_03"/>
      <sheetName val="3_4_2_04"/>
      <sheetName val="3_4_2_06"/>
      <sheetName val="3_4_2_07"/>
      <sheetName val="3_4_2_08"/>
      <sheetName val="3_4_2_09"/>
      <sheetName val="3_4_2_10"/>
      <sheetName val="3_4_2_11"/>
      <sheetName val="3_4_2_12"/>
      <sheetName val="&lt;T-6&gt;Sop_Exc_Rell_Estr_Alcant_"/>
      <sheetName val="119_01"/>
      <sheetName val="119_02"/>
      <sheetName val="119_03"/>
      <sheetName val="119_04"/>
      <sheetName val="119_05"/>
      <sheetName val="119_06"/>
      <sheetName val="119_07"/>
      <sheetName val="119_08"/>
      <sheetName val="119_09"/>
      <sheetName val="129_01"/>
      <sheetName val="&lt;T-8&gt;Sop_Acero_Alcantarillas"/>
      <sheetName val="(Puente)-Mal_Nombre"/>
      <sheetName val="4_1_1_01"/>
      <sheetName val="4_1_1_04"/>
      <sheetName val="4_1_1_06"/>
      <sheetName val="4_1_1_08"/>
      <sheetName val="104_01"/>
      <sheetName val="104_02"/>
      <sheetName val="4_1_1_9"/>
      <sheetName val="4_1_1_10"/>
      <sheetName val="4_1_1_11"/>
      <sheetName val="4_1_1_12"/>
      <sheetName val="4_1_1_14"/>
      <sheetName val="4_1_1_15"/>
      <sheetName val="4_1_1_16"/>
      <sheetName val="4_1_1_18"/>
      <sheetName val="4_1_1_21"/>
      <sheetName val="130_01"/>
      <sheetName val="4_1_1_22"/>
      <sheetName val="4_1_1_25"/>
      <sheetName val="4_1_1_26"/>
      <sheetName val="120_01"/>
      <sheetName val="104_03"/>
      <sheetName val="4_1_4_04"/>
      <sheetName val="102_01"/>
      <sheetName val="102_02"/>
      <sheetName val="102_03"/>
      <sheetName val="102_04"/>
      <sheetName val="102_05"/>
      <sheetName val="4_1_4_06"/>
      <sheetName val="4_1_4_08"/>
      <sheetName val="4_1_4_09"/>
      <sheetName val="4_1_4_11"/>
      <sheetName val="4_1_4_18"/>
      <sheetName val="4_1_4_25"/>
      <sheetName val="106_02"/>
      <sheetName val="113_01"/>
      <sheetName val="113_02"/>
      <sheetName val="113_03"/>
      <sheetName val="106_01"/>
      <sheetName val="121_01"/>
      <sheetName val="121_02"/>
      <sheetName val="131_01"/>
      <sheetName val="131_02"/>
      <sheetName val="140_01"/>
      <sheetName val="140_02"/>
      <sheetName val="145_01"/>
      <sheetName val="145_02"/>
      <sheetName val="145_03"/>
      <sheetName val="145_04"/>
      <sheetName val="145_05"/>
      <sheetName val="163_01"/>
      <sheetName val="(Puente)-Haras_Nacionales"/>
      <sheetName val="PN-4_2_2_02"/>
      <sheetName val="151_01"/>
      <sheetName val="4_2_2_02"/>
      <sheetName val="4_2_2_03"/>
      <sheetName val="4_2_2_04"/>
      <sheetName val="4_2_2_10"/>
      <sheetName val="151_02"/>
      <sheetName val="4_2_2_11"/>
      <sheetName val="4_2_2_12"/>
      <sheetName val="4_2_2_13"/>
      <sheetName val="103_01"/>
      <sheetName val="103_02"/>
      <sheetName val="103_03"/>
      <sheetName val="103_04"/>
      <sheetName val="105_01"/>
      <sheetName val="105_02"/>
      <sheetName val="105_03"/>
      <sheetName val="4_2_2_15_"/>
      <sheetName val="4_2_2_16"/>
      <sheetName val="4_2_2_17"/>
      <sheetName val="108_01"/>
      <sheetName val="108_02"/>
      <sheetName val="108_03"/>
      <sheetName val="111_01"/>
      <sheetName val="111_02"/>
      <sheetName val="111_03"/>
      <sheetName val="111_04"/>
      <sheetName val="114_01"/>
      <sheetName val="122_01"/>
      <sheetName val="141_01"/>
      <sheetName val="141_02"/>
      <sheetName val="141_03"/>
      <sheetName val="132_01"/>
      <sheetName val="132_02"/>
      <sheetName val="zapata_bordillo-haras"/>
      <sheetName val="4_1_3_04"/>
      <sheetName val="4_1_3_06"/>
      <sheetName val="4_1_3_07"/>
      <sheetName val="4_1_3_08"/>
      <sheetName val="4_1_3_09"/>
      <sheetName val="112_01"/>
      <sheetName val="112_02"/>
      <sheetName val="112_03"/>
      <sheetName val="112_04"/>
      <sheetName val="112_05"/>
      <sheetName val="112_06"/>
      <sheetName val="112_07"/>
      <sheetName val="4_1_3_01"/>
      <sheetName val="4_1_3_18"/>
      <sheetName val="4_1_3_25"/>
      <sheetName val="123_01"/>
      <sheetName val="123_02"/>
      <sheetName val="123_03"/>
      <sheetName val="133_01"/>
      <sheetName val="142_01"/>
      <sheetName val="142_02"/>
      <sheetName val="146_01"/>
      <sheetName val="146_02"/>
      <sheetName val="146_03"/>
      <sheetName val="146_04"/>
      <sheetName val="152_01"/>
      <sheetName val="152_02"/>
      <sheetName val="164_01"/>
      <sheetName val="zapata_bordillo_losa_Yuca"/>
      <sheetName val="172_01"/>
      <sheetName val="172_02"/>
      <sheetName val="172_03"/>
      <sheetName val="PN-4_1_3_01"/>
      <sheetName val="PN-4_1_3_02"/>
      <sheetName val="PN-4_1_3_03"/>
      <sheetName val="PN-4_1_3_04"/>
      <sheetName val="4_1_2_06"/>
      <sheetName val="4_1_2_07"/>
      <sheetName val="4_1_2_11"/>
      <sheetName val="4_1_2_18"/>
      <sheetName val="4_1_2_20"/>
      <sheetName val="4_1_2_08"/>
      <sheetName val="4_1_2_25"/>
      <sheetName val="134_01"/>
      <sheetName val="134_02"/>
      <sheetName val="134_03"/>
      <sheetName val="143_01"/>
      <sheetName val="147_01"/>
      <sheetName val="153_01"/>
      <sheetName val="165_01"/>
      <sheetName val="165_02"/>
      <sheetName val="165_03"/>
      <sheetName val="173_01"/>
      <sheetName val="173_02"/>
      <sheetName val="PN-4_1_2_01"/>
      <sheetName val="PN-4_1_2_03"/>
      <sheetName val="PN-4_1_2_04"/>
      <sheetName val="PN-4_1_2_05"/>
      <sheetName val="153_02"/>
      <sheetName val="153_03"/>
      <sheetName val="4_1_5_04"/>
      <sheetName val="4_1_5_06"/>
      <sheetName val="4_1_5_07"/>
      <sheetName val="4_1_5_08"/>
      <sheetName val="4_1_5_09"/>
      <sheetName val="4_1_5_11"/>
      <sheetName val="154_01"/>
      <sheetName val="154_02"/>
      <sheetName val="135_01"/>
      <sheetName val="135_02"/>
      <sheetName val="135_03"/>
      <sheetName val="135_04"/>
      <sheetName val="135_05"/>
      <sheetName val="166_01"/>
      <sheetName val="174_01"/>
      <sheetName val="174_02"/>
      <sheetName val="174_03"/>
      <sheetName val="PN-4_1_5_03"/>
      <sheetName val="PN-4_1_5_05"/>
      <sheetName val="PN-4_1_5_06"/>
      <sheetName val="PN-4_1_5_07"/>
      <sheetName val="PN-4_1_5_08"/>
      <sheetName val="PN-4_1_5_09"/>
      <sheetName val="PN-4_1_5_11"/>
      <sheetName val="PN-4_1_5_12"/>
      <sheetName val="174_04"/>
      <sheetName val="174_05"/>
      <sheetName val="174_06"/>
      <sheetName val="174_07"/>
      <sheetName val="PN-4_1_5_13"/>
      <sheetName val="4_1_6_02"/>
      <sheetName val="4_1_6_05"/>
      <sheetName val="4_1_6_07"/>
      <sheetName val="4_1_6_09"/>
      <sheetName val="4_1_6_10"/>
      <sheetName val="&lt;P_U_&gt;Estructura_Puente"/>
      <sheetName val="4_1_6_13"/>
      <sheetName val="4_1_6_17"/>
      <sheetName val="175_01"/>
      <sheetName val="175_02"/>
      <sheetName val="175_03"/>
      <sheetName val="175_04"/>
      <sheetName val="PN-4_1_6_03"/>
      <sheetName val="175_05"/>
      <sheetName val="144_01"/>
      <sheetName val="144_02"/>
      <sheetName val="144_03"/>
      <sheetName val="155_01"/>
      <sheetName val="155_02"/>
      <sheetName val="155_03"/>
      <sheetName val="PN-4_1_6_06"/>
      <sheetName val="PN-4_1_6_09@PN-4_1_6_11"/>
      <sheetName val="PN-4_1_6_14"/>
      <sheetName val="(Puente)-Juan_Tomas"/>
      <sheetName val="156_01"/>
      <sheetName val="156_02"/>
      <sheetName val="167_01"/>
      <sheetName val="176_01"/>
      <sheetName val="176_02"/>
      <sheetName val="176_03"/>
      <sheetName val="176_04"/>
      <sheetName val="176_05"/>
      <sheetName val="176_06"/>
      <sheetName val="176_07"/>
      <sheetName val="176_08"/>
      <sheetName val="176_09"/>
      <sheetName val="176_10"/>
      <sheetName val="176_11"/>
      <sheetName val="176_12"/>
      <sheetName val="PN-4_1_7_04"/>
      <sheetName val="PN-4_1_7_05"/>
      <sheetName val="PN-4_1_7_06"/>
      <sheetName val="PN-4_1_7_09"/>
      <sheetName val="PN-4_1_7_10"/>
      <sheetName val="PN-4_1_7_11"/>
      <sheetName val="PN-4_1_7_12"/>
      <sheetName val="PN-4_1_7_14"/>
      <sheetName val="PN-4_1_7_20"/>
      <sheetName val="PN-4_1_7_29"/>
      <sheetName val="4_2_1_05"/>
      <sheetName val="4_2_1_17"/>
      <sheetName val="4_2_1_10_"/>
      <sheetName val="4_2_1_11"/>
      <sheetName val="4_2_1_13"/>
      <sheetName val="115_01"/>
      <sheetName val="115_02"/>
      <sheetName val="115_03"/>
      <sheetName val="115_04"/>
      <sheetName val="115_05"/>
      <sheetName val="115_06"/>
      <sheetName val="115_07"/>
      <sheetName val="115_08"/>
      <sheetName val="124_01"/>
      <sheetName val="124_02"/>
      <sheetName val="124_03"/>
      <sheetName val="124_04"/>
      <sheetName val="124_05"/>
      <sheetName val="148_01"/>
      <sheetName val="148_02"/>
      <sheetName val="157_01"/>
      <sheetName val="157_02"/>
      <sheetName val="PN-4_2_1_03"/>
      <sheetName val="PN-4_2_1_05"/>
      <sheetName val="PN-4_2_1_08"/>
      <sheetName val="4_2_1_16"/>
      <sheetName val="4_2_1_21"/>
      <sheetName val="4_2_1_29"/>
      <sheetName val="4_2_1_30"/>
      <sheetName val="registros_punta"/>
      <sheetName val="(Distribuidor)-La_Victoria"/>
      <sheetName val="4_2_4_10"/>
      <sheetName val="4_2_4_04"/>
      <sheetName val="4_2_4_11"/>
      <sheetName val="4_2_4_15"/>
      <sheetName val="4_2_4_16"/>
      <sheetName val="4_2_4_13"/>
      <sheetName val="125_01"/>
      <sheetName val="125_02"/>
      <sheetName val="177_01"/>
      <sheetName val="177_02"/>
      <sheetName val="177_03"/>
      <sheetName val="177_04"/>
      <sheetName val="177_05"/>
      <sheetName val="177_06"/>
      <sheetName val="177_07"/>
      <sheetName val="158_01"/>
      <sheetName val="158_02"/>
      <sheetName val="158_03"/>
      <sheetName val="158_04"/>
      <sheetName val="158_05"/>
      <sheetName val="(Distribuidor)-Carre_Samaná"/>
      <sheetName val="4_2_5_01"/>
      <sheetName val="4_2_5_03"/>
      <sheetName val="4_2_5_11"/>
      <sheetName val="4_2_5_12"/>
      <sheetName val="4_2_5_13"/>
      <sheetName val="4_2_5_14"/>
      <sheetName val="178_01"/>
      <sheetName val="178_02"/>
      <sheetName val="178_03"/>
      <sheetName val="178_04"/>
      <sheetName val="178_05"/>
      <sheetName val="PN-4_2_5_04"/>
      <sheetName val="PN-4_2_5_08"/>
      <sheetName val="PN-4_2_5_12"/>
      <sheetName val="PN-4_2_5_15"/>
      <sheetName val="(Paso_Inferior)-La_Victoria"/>
      <sheetName val="4_3_2_10"/>
      <sheetName val="4_3_2_11"/>
      <sheetName val="4_3_2_12"/>
      <sheetName val="4_3_2_14"/>
      <sheetName val="4_3_2_15"/>
      <sheetName val="4_3_2_18"/>
      <sheetName val="4_3_2_21"/>
      <sheetName val="4_3_2_22"/>
      <sheetName val="(Paso_Inferior)-Mata_Mamón"/>
      <sheetName val="4_3_3_10"/>
      <sheetName val="4_3_3_11"/>
      <sheetName val="4_3_3_12"/>
      <sheetName val="4_3_3_14"/>
      <sheetName val="4_3_3_18"/>
      <sheetName val="4_3_3_21"/>
      <sheetName val="4_3_3_22"/>
      <sheetName val="(Paso_Inferior)-Yabacao"/>
      <sheetName val="136_01"/>
      <sheetName val="136_02"/>
      <sheetName val="136_03"/>
      <sheetName val="136_04"/>
      <sheetName val="149_01"/>
      <sheetName val="136_05"/>
      <sheetName val="(Puente)-Provisional_Ozama_"/>
      <sheetName val="117_01"/>
      <sheetName val="117_02"/>
      <sheetName val="117_03"/>
      <sheetName val="117_04"/>
      <sheetName val="(Paso_Inferior)_El_Aguacate"/>
      <sheetName val="(Paso_Inferior)-Los_Rojas"/>
      <sheetName val="159_01"/>
      <sheetName val="159_02"/>
      <sheetName val="159_03"/>
      <sheetName val="159_04"/>
      <sheetName val="168_01"/>
      <sheetName val="168_02"/>
      <sheetName val="168_03"/>
      <sheetName val="179_01"/>
      <sheetName val="PN-4_3_6_06"/>
      <sheetName val="(Paso_Inferior)-El_Aguacate"/>
      <sheetName val="169_01"/>
      <sheetName val="169_02"/>
      <sheetName val="Aguacate-_01"/>
      <sheetName val="169_03"/>
      <sheetName val="169_04"/>
      <sheetName val="180_01"/>
      <sheetName val="170_01"/>
      <sheetName val="170_02"/>
      <sheetName val="PN-4_3_5_03"/>
      <sheetName val="PN-4_3_5_04"/>
      <sheetName val="PN-4_3_5_05"/>
      <sheetName val="(Paso_Inferior)-Mal_Nombre"/>
      <sheetName val="170_03"/>
      <sheetName val="170_04"/>
      <sheetName val="181_01"/>
      <sheetName val="181_02"/>
      <sheetName val="117_05"/>
      <sheetName val="117_06"/>
      <sheetName val="126_01"/>
      <sheetName val="126_02"/>
      <sheetName val="137_01"/>
      <sheetName val="&lt;T-12&gt;Sop_Pedrap_Puente_Prov_"/>
      <sheetName val="PN-4_3_1_03"/>
      <sheetName val="PN-4_3_1_05"/>
      <sheetName val="PN-4_3_1_07"/>
      <sheetName val="&lt;T-9&gt;Sop_Pilotes"/>
      <sheetName val="&lt;T-10&gt;Sop_Acero_Puentes"/>
      <sheetName val="Misceláneos-Estr_"/>
      <sheetName val="182_01"/>
      <sheetName val="&lt;P_U_&gt;Acero_Refuerzo"/>
      <sheetName val="&lt;P_U_&gt;Pretensado_Cable_Acero"/>
      <sheetName val="Wick_Drains-Geopier"/>
      <sheetName val="109_01"/>
      <sheetName val="118_01"/>
      <sheetName val="118_02"/>
      <sheetName val="127_01"/>
      <sheetName val="171_01@171_03"/>
      <sheetName val="127_02"/>
      <sheetName val="127_03"/>
      <sheetName val="138_01"/>
      <sheetName val="&lt;T-13&gt;Drenes_Verticales"/>
      <sheetName val="&lt;T-16&gt;Pre-Perforación_Drenes"/>
      <sheetName val="&lt;T-17&gt;Columna_de_Grava"/>
      <sheetName val="&lt;T-18&gt;Columna_Grava_Terravanza"/>
      <sheetName val="4_4_02"/>
      <sheetName val="PN-4_4_01"/>
      <sheetName val="PN-4_4_02"/>
      <sheetName val="(5)-Estructura_de_Pavimento"/>
      <sheetName val="5_01"/>
      <sheetName val="5_02"/>
      <sheetName val="5_03@5_06"/>
      <sheetName val="5_07@5_10"/>
      <sheetName val="5_11"/>
      <sheetName val="5_12"/>
      <sheetName val="5_13"/>
      <sheetName val="5_14"/>
      <sheetName val="5_15"/>
      <sheetName val="&lt;T-2&gt;Acopio_Base_Planta_Indio"/>
      <sheetName val="&lt;P_U_&gt;Base_Estabilizada"/>
      <sheetName val="5_16@5_19"/>
      <sheetName val="160_01"/>
      <sheetName val="160_02"/>
      <sheetName val="183_01"/>
      <sheetName val="183_02"/>
      <sheetName val="PN-5_01"/>
      <sheetName val="PN-5_03"/>
      <sheetName val="PN-5_04"/>
      <sheetName val="PN-5_05"/>
      <sheetName val="&lt;T-19&gt;Sop_SubBase"/>
      <sheetName val="&lt;T-20&gt;Sop_Base"/>
      <sheetName val="&lt;T-21&gt;Sop_Asfalto"/>
      <sheetName val="6_2_01"/>
      <sheetName val="6_3_01"/>
      <sheetName val="6_3_02"/>
      <sheetName val="6_3_03"/>
      <sheetName val="6_3_04"/>
      <sheetName val="6_3_05"/>
      <sheetName val="6_3_19"/>
      <sheetName val="6_3_20"/>
      <sheetName val="6_3_21"/>
      <sheetName val="6_1_01_Contenes"/>
      <sheetName val="6_1_02_Bordillos"/>
      <sheetName val="6_1_03_Aceras_Hormigon_"/>
      <sheetName val="6_1_04Relleno_Acera"/>
      <sheetName val="Iluminacion_Vial"/>
      <sheetName val="(7)-Electrificación_e_ilum_"/>
      <sheetName val="7_01"/>
      <sheetName val="7_02"/>
      <sheetName val="107_01"/>
      <sheetName val="185_01"/>
      <sheetName val="&lt;T-11&gt;Sop_Militares"/>
      <sheetName val="(Reembolsables)-Interf_Electric"/>
      <sheetName val="186_01"/>
      <sheetName val="Pres__Interferencia_Electrica"/>
      <sheetName val="(110)-Puente_Provisional"/>
      <sheetName val="110_01"/>
      <sheetName val="x1-relleno_prueba"/>
      <sheetName val="&lt;x1&gt;Relleno_Prueba_Avenida"/>
      <sheetName val="&lt;Estatus_Proyecto&gt;"/>
      <sheetName val="EXC__QMC"/>
      <sheetName val="TRACT_MINA"/>
      <sheetName val="%_Ralenti_CF-C12_"/>
      <sheetName val="%_Ralenti_EXC_"/>
      <sheetName val="%_Ralenti_EXC__(2)"/>
      <sheetName val="REND_"/>
      <sheetName val="T__HORA"/>
      <sheetName val="Base_de_Dato"/>
      <sheetName val="Analisis_de_precios_SURFACE"/>
      <sheetName val="BOQ desglose "/>
      <sheetName val="Análisis"/>
      <sheetName val="Ana"/>
      <sheetName val="insumo"/>
      <sheetName val="Mezcla"/>
      <sheetName val="exteriores"/>
      <sheetName val="Salarios"/>
      <sheetName val="MANT.TRANSITO"/>
      <sheetName val="Analisis de Costos"/>
      <sheetName val="Pu-Sanit."/>
      <sheetName val="Mat"/>
      <sheetName val="Trabajos Generales"/>
      <sheetName val="PU-B-GS"/>
      <sheetName val="analisis"/>
      <sheetName val="INS"/>
      <sheetName val="PRE"/>
      <sheetName val="Rendimientos OM"/>
      <sheetName val="Cubicación"/>
      <sheetName val="Capilla"/>
      <sheetName val="Incremento Precios"/>
      <sheetName val="PARTIDAS NUEVAS"/>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refreshError="1"/>
      <sheetData sheetId="625" refreshError="1"/>
      <sheetData sheetId="626" refreshError="1"/>
      <sheetData sheetId="627" refreshError="1"/>
      <sheetData sheetId="628" refreshError="1"/>
      <sheetData sheetId="629" refreshError="1"/>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sheetName val="insumo"/>
      <sheetName val="Mezcla"/>
      <sheetName val="ana.h.a"/>
      <sheetName val="analisis"/>
      <sheetName val="Resumen"/>
      <sheetName val="exteriores"/>
      <sheetName val="block .A"/>
      <sheetName val="block C"/>
      <sheetName val="v. exterior"/>
      <sheetName val="m.t C"/>
      <sheetName val="m y h.a. C"/>
      <sheetName val="term.C"/>
      <sheetName val="resum.ac "/>
      <sheetName val="Analisis Areas Ext."/>
      <sheetName val="edificio de 4 niveles"/>
      <sheetName val="m.tIERRA"/>
      <sheetName val="H.A Y MUROS"/>
      <sheetName val="TERMINACIONES"/>
    </sheetNames>
    <sheetDataSet>
      <sheetData sheetId="0" refreshError="1"/>
      <sheetData sheetId="1" refreshError="1"/>
      <sheetData sheetId="2" refreshError="1"/>
      <sheetData sheetId="3" refreshError="1"/>
      <sheetData sheetId="4" refreshError="1">
        <row r="4">
          <cell r="D4">
            <v>2002</v>
          </cell>
        </row>
        <row r="5">
          <cell r="D5">
            <v>30</v>
          </cell>
        </row>
        <row r="6">
          <cell r="D6">
            <v>800</v>
          </cell>
        </row>
        <row r="7">
          <cell r="D7">
            <v>600</v>
          </cell>
        </row>
        <row r="8">
          <cell r="D8">
            <v>31.099599999999995</v>
          </cell>
        </row>
        <row r="9">
          <cell r="D9">
            <v>32.630799999999994</v>
          </cell>
        </row>
        <row r="10">
          <cell r="D10">
            <v>39.567599999999999</v>
          </cell>
        </row>
        <row r="11">
          <cell r="D11">
            <v>95</v>
          </cell>
        </row>
        <row r="12">
          <cell r="D12">
            <v>300</v>
          </cell>
        </row>
        <row r="13">
          <cell r="D13">
            <v>210</v>
          </cell>
        </row>
        <row r="14">
          <cell r="D14">
            <v>315</v>
          </cell>
        </row>
        <row r="15">
          <cell r="D15">
            <v>290</v>
          </cell>
        </row>
        <row r="16">
          <cell r="D16">
            <v>300</v>
          </cell>
        </row>
        <row r="17">
          <cell r="D17">
            <v>280</v>
          </cell>
        </row>
        <row r="18">
          <cell r="D18">
            <v>38</v>
          </cell>
        </row>
        <row r="19">
          <cell r="D19">
            <v>30</v>
          </cell>
        </row>
        <row r="20">
          <cell r="D20">
            <v>800</v>
          </cell>
        </row>
        <row r="21">
          <cell r="D21">
            <v>2030</v>
          </cell>
        </row>
        <row r="22">
          <cell r="D22">
            <v>670</v>
          </cell>
        </row>
        <row r="28">
          <cell r="D28">
            <v>37</v>
          </cell>
        </row>
        <row r="33">
          <cell r="D33">
            <v>4553</v>
          </cell>
        </row>
        <row r="36">
          <cell r="D36">
            <v>5208.3999999999996</v>
          </cell>
        </row>
      </sheetData>
      <sheetData sheetId="5" refreshError="1">
        <row r="10">
          <cell r="G10">
            <v>3351.62</v>
          </cell>
        </row>
        <row r="17">
          <cell r="G17">
            <v>2883.18</v>
          </cell>
        </row>
        <row r="29">
          <cell r="G29">
            <v>8588.86</v>
          </cell>
        </row>
        <row r="37">
          <cell r="G37">
            <v>3634.7700000000004</v>
          </cell>
        </row>
        <row r="45">
          <cell r="G45">
            <v>4097.26</v>
          </cell>
        </row>
        <row r="158">
          <cell r="G158">
            <v>6.9640000000000004</v>
          </cell>
        </row>
      </sheetData>
      <sheetData sheetId="6" refreshError="1"/>
      <sheetData sheetId="7" refreshError="1"/>
      <sheetData sheetId="8" refreshError="1"/>
      <sheetData sheetId="9" refreshError="1">
        <row r="66">
          <cell r="D66">
            <v>2</v>
          </cell>
        </row>
      </sheetData>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ANALISIS_STO_DGO"/>
      <sheetName val="PRES__BOCA_NUEVA"/>
      <sheetName val="CONTRARO_SEÑALIZACIONES"/>
      <sheetName val="Senalizacion"/>
      <sheetName val="A"/>
      <sheetName val="ANALISIS_STO_DGO1"/>
      <sheetName val="PRES__BOCA_NUEVA1"/>
      <sheetName val="CONTRARO_SEÑALIZACIONES1"/>
      <sheetName val="Presup"/>
      <sheetName val="EDIFICIO COUNTERS"/>
      <sheetName val="Presup."/>
      <sheetName val="LISTADO INSUMOS DEL 2000"/>
      <sheetName val="Resumen Precio Equipos"/>
      <sheetName val="O.M. y Salarios"/>
      <sheetName val="Materiales"/>
      <sheetName val="PRESUP. HOSPIT. VERON"/>
      <sheetName val="Insumos"/>
      <sheetName val="Análisis de Precios"/>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 val="TC-C27"/>
      <sheetName val="EX-V28"/>
      <sheetName val="RV-C13"/>
      <sheetName val="RV-C28"/>
      <sheetName val="EXC. QMC"/>
      <sheetName val="RV-H27"/>
      <sheetName val="EX-C36"/>
      <sheetName val="CF-C12"/>
      <sheetName val="EX-C37"/>
      <sheetName val="EX-C20"/>
      <sheetName val="EX-C24"/>
      <sheetName val="TRACT.MINA"/>
      <sheetName val="EX-C38"/>
      <sheetName val="EX-C27"/>
      <sheetName val="EX-C42"/>
      <sheetName val="% Ralenti CF-C12."/>
      <sheetName val="% Ralenti EXC."/>
      <sheetName val="% Ralenti EXC. (2)"/>
      <sheetName val="REND."/>
      <sheetName val="Produccion"/>
      <sheetName val="trac"/>
      <sheetName val="T. HORA"/>
      <sheetName val="Base de Dato"/>
      <sheetName val="Precio"/>
      <sheetName val="ANALISIS_STO_DGO2"/>
      <sheetName val="PRES__BOCA_NUEVA2"/>
      <sheetName val="CONTRARO_SEÑALIZACIONES2"/>
      <sheetName val="EDIFICIO_COUNTERS"/>
      <sheetName val="LISTADO_INSUMOS_DEL_2000"/>
      <sheetName val="Presup_"/>
      <sheetName val="Análisis_de_Precios"/>
      <sheetName val="Resumen_Precio_Equipos"/>
      <sheetName val="O_M__y_Salarios"/>
      <sheetName val="ANALISIS_STO_DGO3"/>
      <sheetName val="PRES__BOCA_NUEVA3"/>
      <sheetName val="CONTRARO_SEÑALIZACIONES3"/>
      <sheetName val="EDIFICIO_COUNTERS1"/>
      <sheetName val="LISTADO_INSUMOS_DEL_20001"/>
      <sheetName val="Presup_1"/>
      <sheetName val="PRESUP__HOSPIT__VERON"/>
      <sheetName val="Planilla_&lt;ENM#5&gt;"/>
      <sheetName val="Resumen_Reducciones"/>
      <sheetName val="Planilla___"/>
      <sheetName val="Estudios_y_Diseños"/>
      <sheetName val="&lt;T-0&gt;Sop_Estudios_y_Diseños"/>
      <sheetName val="Otros_Indirectos"/>
      <sheetName val="(1)-Trab_Gen"/>
      <sheetName val="1_01"/>
      <sheetName val="1_02"/>
      <sheetName val="1_03"/>
      <sheetName val="1_04"/>
      <sheetName val="1_05"/>
      <sheetName val="(2)-Mov_Tierra"/>
      <sheetName val="2_01"/>
      <sheetName val="2_02"/>
      <sheetName val="2_03"/>
      <sheetName val="&lt;T-1&gt;Sop_Alambradas"/>
      <sheetName val="100_01"/>
      <sheetName val="2_06"/>
      <sheetName val="2_07"/>
      <sheetName val="2_09"/>
      <sheetName val="&lt;T-3&gt;Sop_Exc_Inservible_&amp;_NClas"/>
      <sheetName val="2_10"/>
      <sheetName val="2_11"/>
      <sheetName val="2_12@2_14-116_03"/>
      <sheetName val="Rutas_Acarreo"/>
      <sheetName val="2_15"/>
      <sheetName val="2_16"/>
      <sheetName val="2_17"/>
      <sheetName val="2_18"/>
      <sheetName val="&lt;T-4&gt;Sop_Relleno-(Previo)"/>
      <sheetName val="&lt;T-4&gt;Sop_Relleno-(Acumulado)"/>
      <sheetName val="ajustes_de_reporte_relleno"/>
      <sheetName val="&lt;T-4&gt;Sop_Relleno-(Periodo)"/>
      <sheetName val="&lt;T-5&gt;Sop_Pedraplén"/>
      <sheetName val="2_19"/>
      <sheetName val="2_22"/>
      <sheetName val="PN-2_04"/>
      <sheetName val="&lt;T-7&gt;Sop_Perfilado&amp;Grama"/>
      <sheetName val="2_24"/>
      <sheetName val="2_36"/>
      <sheetName val="Mejoramiento_Fundación"/>
      <sheetName val="116_01"/>
      <sheetName val="116_02"/>
      <sheetName val="&lt;T-14&gt;Estabilización_Cal"/>
      <sheetName val="&lt;T-15&gt;Estabilización_Cemento"/>
      <sheetName val="PN-2_06"/>
      <sheetName val="128_01"/>
      <sheetName val="&lt;Presup&gt;Tubería_Yuca"/>
      <sheetName val="139_01"/>
      <sheetName val="&lt;Presup&gt;Tub_Haras_Nacionales"/>
      <sheetName val="184_01"/>
      <sheetName val="&lt;Presup&gt;Tubería_Mata_Gorda"/>
      <sheetName val="184_02"/>
      <sheetName val="&lt;Presup&gt;Tubería_El_Aguacate"/>
      <sheetName val="184_03"/>
      <sheetName val="&lt;Presup&gt;Tubería_La_Victoria"/>
      <sheetName val="139_02"/>
      <sheetName val="&lt;Presup&gt;Tubería_Juan_Tomás"/>
      <sheetName val="161_01"/>
      <sheetName val="&lt;Presup&gt;Tubería_Mal_Nombre"/>
      <sheetName val="PN-2_01"/>
      <sheetName val="&lt;Presup&gt;Tubería_Varios_Trabajos"/>
      <sheetName val="3_1_02"/>
      <sheetName val="3_1_03"/>
      <sheetName val="150_01"/>
      <sheetName val="150_02"/>
      <sheetName val="162_01"/>
      <sheetName val="Drenaje_Subterraneo"/>
      <sheetName val="3_3_01"/>
      <sheetName val="3_3_02"/>
      <sheetName val="Alc_Cajón"/>
      <sheetName val="100_02"/>
      <sheetName val="3_4_1_01"/>
      <sheetName val="3_4_1_02"/>
      <sheetName val="3_4_1_03"/>
      <sheetName val="3_4_1_04"/>
      <sheetName val="3_4_1_05"/>
      <sheetName val="3_4_1_06"/>
      <sheetName val="3_4_1_07"/>
      <sheetName val="3_4_1_08"/>
      <sheetName val="3_4_1_09"/>
      <sheetName val="3_4_1_10"/>
      <sheetName val="3_4_1_11"/>
      <sheetName val="3_4_1_12"/>
      <sheetName val="101_01"/>
      <sheetName val="3_4_1_16"/>
      <sheetName val="3_4_1_17"/>
      <sheetName val="Alc_Tubular"/>
      <sheetName val="3_4_2_01"/>
      <sheetName val="3_4_2_03"/>
      <sheetName val="3_4_2_04"/>
      <sheetName val="3_4_2_06"/>
      <sheetName val="3_4_2_07"/>
      <sheetName val="3_4_2_08"/>
      <sheetName val="3_4_2_09"/>
      <sheetName val="3_4_2_10"/>
      <sheetName val="3_4_2_11"/>
      <sheetName val="3_4_2_12"/>
      <sheetName val="&lt;T-6&gt;Sop_Exc_Rell_Estr_Alcant_"/>
      <sheetName val="119_01"/>
      <sheetName val="119_02"/>
      <sheetName val="119_03"/>
      <sheetName val="119_04"/>
      <sheetName val="119_05"/>
      <sheetName val="119_06"/>
      <sheetName val="119_07"/>
      <sheetName val="119_08"/>
      <sheetName val="119_09"/>
      <sheetName val="129_01"/>
      <sheetName val="&lt;T-8&gt;Sop_Acero_Alcantarillas"/>
      <sheetName val="(Puente)-Mal_Nombre"/>
      <sheetName val="4_1_1_01"/>
      <sheetName val="4_1_1_04"/>
      <sheetName val="4_1_1_06"/>
      <sheetName val="4_1_1_08"/>
      <sheetName val="104_01"/>
      <sheetName val="104_02"/>
      <sheetName val="4_1_1_9"/>
      <sheetName val="4_1_1_10"/>
      <sheetName val="4_1_1_11"/>
      <sheetName val="4_1_1_12"/>
      <sheetName val="4_1_1_14"/>
      <sheetName val="4_1_1_15"/>
      <sheetName val="4_1_1_16"/>
      <sheetName val="4_1_1_18"/>
      <sheetName val="4_1_1_21"/>
      <sheetName val="130_01"/>
      <sheetName val="4_1_1_22"/>
      <sheetName val="4_1_1_25"/>
      <sheetName val="4_1_1_26"/>
      <sheetName val="120_01"/>
      <sheetName val="104_03"/>
      <sheetName val="4_1_4_04"/>
      <sheetName val="102_01"/>
      <sheetName val="102_02"/>
      <sheetName val="102_03"/>
      <sheetName val="102_04"/>
      <sheetName val="102_05"/>
      <sheetName val="4_1_4_06"/>
      <sheetName val="4_1_4_08"/>
      <sheetName val="4_1_4_09"/>
      <sheetName val="4_1_4_11"/>
      <sheetName val="4_1_4_18"/>
      <sheetName val="4_1_4_25"/>
      <sheetName val="106_02"/>
      <sheetName val="113_01"/>
      <sheetName val="113_02"/>
      <sheetName val="113_03"/>
      <sheetName val="106_01"/>
      <sheetName val="121_01"/>
      <sheetName val="121_02"/>
      <sheetName val="131_01"/>
      <sheetName val="131_02"/>
      <sheetName val="140_01"/>
      <sheetName val="140_02"/>
      <sheetName val="145_01"/>
      <sheetName val="145_02"/>
      <sheetName val="145_03"/>
      <sheetName val="145_04"/>
      <sheetName val="145_05"/>
      <sheetName val="163_01"/>
      <sheetName val="(Puente)-Haras_Nacionales"/>
      <sheetName val="PN-4_2_2_02"/>
      <sheetName val="151_01"/>
      <sheetName val="4_2_2_02"/>
      <sheetName val="4_2_2_03"/>
      <sheetName val="4_2_2_04"/>
      <sheetName val="4_2_2_10"/>
      <sheetName val="151_02"/>
      <sheetName val="4_2_2_11"/>
      <sheetName val="4_2_2_12"/>
      <sheetName val="4_2_2_13"/>
      <sheetName val="103_01"/>
      <sheetName val="103_02"/>
      <sheetName val="103_03"/>
      <sheetName val="103_04"/>
      <sheetName val="105_01"/>
      <sheetName val="105_02"/>
      <sheetName val="105_03"/>
      <sheetName val="4_2_2_15_"/>
      <sheetName val="4_2_2_16"/>
      <sheetName val="4_2_2_17"/>
      <sheetName val="108_01"/>
      <sheetName val="108_02"/>
      <sheetName val="108_03"/>
      <sheetName val="111_01"/>
      <sheetName val="111_02"/>
      <sheetName val="111_03"/>
      <sheetName val="111_04"/>
      <sheetName val="114_01"/>
      <sheetName val="122_01"/>
      <sheetName val="141_01"/>
      <sheetName val="141_02"/>
      <sheetName val="141_03"/>
      <sheetName val="132_01"/>
      <sheetName val="132_02"/>
      <sheetName val="zapata_bordillo-haras"/>
      <sheetName val="4_1_3_04"/>
      <sheetName val="4_1_3_06"/>
      <sheetName val="4_1_3_07"/>
      <sheetName val="4_1_3_08"/>
      <sheetName val="4_1_3_09"/>
      <sheetName val="112_01"/>
      <sheetName val="112_02"/>
      <sheetName val="112_03"/>
      <sheetName val="112_04"/>
      <sheetName val="112_05"/>
      <sheetName val="112_06"/>
      <sheetName val="112_07"/>
      <sheetName val="4_1_3_01"/>
      <sheetName val="4_1_3_18"/>
      <sheetName val="4_1_3_25"/>
      <sheetName val="123_01"/>
      <sheetName val="123_02"/>
      <sheetName val="123_03"/>
      <sheetName val="133_01"/>
      <sheetName val="142_01"/>
      <sheetName val="142_02"/>
      <sheetName val="146_01"/>
      <sheetName val="146_02"/>
      <sheetName val="146_03"/>
      <sheetName val="146_04"/>
      <sheetName val="152_01"/>
      <sheetName val="152_02"/>
      <sheetName val="164_01"/>
      <sheetName val="zapata_bordillo_losa_Yuca"/>
      <sheetName val="172_01"/>
      <sheetName val="172_02"/>
      <sheetName val="172_03"/>
      <sheetName val="PN-4_1_3_01"/>
      <sheetName val="PN-4_1_3_02"/>
      <sheetName val="PN-4_1_3_03"/>
      <sheetName val="PN-4_1_3_04"/>
      <sheetName val="4_1_2_06"/>
      <sheetName val="4_1_2_07"/>
      <sheetName val="4_1_2_11"/>
      <sheetName val="4_1_2_18"/>
      <sheetName val="4_1_2_20"/>
      <sheetName val="4_1_2_08"/>
      <sheetName val="4_1_2_25"/>
      <sheetName val="134_01"/>
      <sheetName val="134_02"/>
      <sheetName val="134_03"/>
      <sheetName val="143_01"/>
      <sheetName val="147_01"/>
      <sheetName val="153_01"/>
      <sheetName val="165_01"/>
      <sheetName val="165_02"/>
      <sheetName val="165_03"/>
      <sheetName val="173_01"/>
      <sheetName val="173_02"/>
      <sheetName val="PN-4_1_2_01"/>
      <sheetName val="PN-4_1_2_03"/>
      <sheetName val="PN-4_1_2_04"/>
      <sheetName val="PN-4_1_2_05"/>
      <sheetName val="153_02"/>
      <sheetName val="153_03"/>
      <sheetName val="4_1_5_04"/>
      <sheetName val="4_1_5_06"/>
      <sheetName val="4_1_5_07"/>
      <sheetName val="4_1_5_08"/>
      <sheetName val="4_1_5_09"/>
      <sheetName val="4_1_5_11"/>
      <sheetName val="154_01"/>
      <sheetName val="154_02"/>
      <sheetName val="135_01"/>
      <sheetName val="135_02"/>
      <sheetName val="135_03"/>
      <sheetName val="135_04"/>
      <sheetName val="135_05"/>
      <sheetName val="166_01"/>
      <sheetName val="174_01"/>
      <sheetName val="174_02"/>
      <sheetName val="174_03"/>
      <sheetName val="PN-4_1_5_03"/>
      <sheetName val="PN-4_1_5_05"/>
      <sheetName val="PN-4_1_5_06"/>
      <sheetName val="PN-4_1_5_07"/>
      <sheetName val="PN-4_1_5_08"/>
      <sheetName val="PN-4_1_5_09"/>
      <sheetName val="PN-4_1_5_11"/>
      <sheetName val="PN-4_1_5_12"/>
      <sheetName val="174_04"/>
      <sheetName val="174_05"/>
      <sheetName val="174_06"/>
      <sheetName val="174_07"/>
      <sheetName val="PN-4_1_5_13"/>
      <sheetName val="4_1_6_02"/>
      <sheetName val="4_1_6_05"/>
      <sheetName val="4_1_6_07"/>
      <sheetName val="4_1_6_09"/>
      <sheetName val="4_1_6_10"/>
      <sheetName val="&lt;P_U_&gt;Estructura_Puente"/>
      <sheetName val="4_1_6_13"/>
      <sheetName val="4_1_6_17"/>
      <sheetName val="175_01"/>
      <sheetName val="175_02"/>
      <sheetName val="175_03"/>
      <sheetName val="175_04"/>
      <sheetName val="PN-4_1_6_03"/>
      <sheetName val="175_05"/>
      <sheetName val="144_01"/>
      <sheetName val="144_02"/>
      <sheetName val="144_03"/>
      <sheetName val="155_01"/>
      <sheetName val="155_02"/>
      <sheetName val="155_03"/>
      <sheetName val="PN-4_1_6_06"/>
      <sheetName val="PN-4_1_6_09@PN-4_1_6_11"/>
      <sheetName val="PN-4_1_6_14"/>
      <sheetName val="(Puente)-Juan_Tomas"/>
      <sheetName val="156_01"/>
      <sheetName val="156_02"/>
      <sheetName val="167_01"/>
      <sheetName val="176_01"/>
      <sheetName val="176_02"/>
      <sheetName val="176_03"/>
      <sheetName val="176_04"/>
      <sheetName val="176_05"/>
      <sheetName val="176_06"/>
      <sheetName val="176_07"/>
      <sheetName val="176_08"/>
      <sheetName val="176_09"/>
      <sheetName val="176_10"/>
      <sheetName val="176_11"/>
      <sheetName val="176_12"/>
      <sheetName val="PN-4_1_7_04"/>
      <sheetName val="PN-4_1_7_05"/>
      <sheetName val="PN-4_1_7_06"/>
      <sheetName val="PN-4_1_7_09"/>
      <sheetName val="PN-4_1_7_10"/>
      <sheetName val="PN-4_1_7_11"/>
      <sheetName val="PN-4_1_7_12"/>
      <sheetName val="PN-4_1_7_14"/>
      <sheetName val="PN-4_1_7_20"/>
      <sheetName val="PN-4_1_7_29"/>
      <sheetName val="4_2_1_05"/>
      <sheetName val="4_2_1_17"/>
      <sheetName val="4_2_1_10_"/>
      <sheetName val="4_2_1_11"/>
      <sheetName val="4_2_1_13"/>
      <sheetName val="115_01"/>
      <sheetName val="115_02"/>
      <sheetName val="115_03"/>
      <sheetName val="115_04"/>
      <sheetName val="115_05"/>
      <sheetName val="115_06"/>
      <sheetName val="115_07"/>
      <sheetName val="115_08"/>
      <sheetName val="124_01"/>
      <sheetName val="124_02"/>
      <sheetName val="124_03"/>
      <sheetName val="124_04"/>
      <sheetName val="124_05"/>
      <sheetName val="148_01"/>
      <sheetName val="148_02"/>
      <sheetName val="157_01"/>
      <sheetName val="157_02"/>
      <sheetName val="PN-4_2_1_03"/>
      <sheetName val="PN-4_2_1_05"/>
      <sheetName val="PN-4_2_1_08"/>
      <sheetName val="4_2_1_16"/>
      <sheetName val="4_2_1_21"/>
      <sheetName val="4_2_1_29"/>
      <sheetName val="4_2_1_30"/>
      <sheetName val="registros_punta"/>
      <sheetName val="(Distribuidor)-La_Victoria"/>
      <sheetName val="4_2_4_10"/>
      <sheetName val="4_2_4_04"/>
      <sheetName val="4_2_4_11"/>
      <sheetName val="4_2_4_15"/>
      <sheetName val="4_2_4_16"/>
      <sheetName val="4_2_4_13"/>
      <sheetName val="125_01"/>
      <sheetName val="125_02"/>
      <sheetName val="177_01"/>
      <sheetName val="177_02"/>
      <sheetName val="177_03"/>
      <sheetName val="177_04"/>
      <sheetName val="177_05"/>
      <sheetName val="177_06"/>
      <sheetName val="177_07"/>
      <sheetName val="158_01"/>
      <sheetName val="158_02"/>
      <sheetName val="158_03"/>
      <sheetName val="158_04"/>
      <sheetName val="158_05"/>
      <sheetName val="(Distribuidor)-Carre_Samaná"/>
      <sheetName val="4_2_5_01"/>
      <sheetName val="4_2_5_03"/>
      <sheetName val="4_2_5_11"/>
      <sheetName val="4_2_5_12"/>
      <sheetName val="4_2_5_13"/>
      <sheetName val="4_2_5_14"/>
      <sheetName val="178_01"/>
      <sheetName val="178_02"/>
      <sheetName val="178_03"/>
      <sheetName val="178_04"/>
      <sheetName val="178_05"/>
      <sheetName val="PN-4_2_5_04"/>
      <sheetName val="PN-4_2_5_08"/>
      <sheetName val="PN-4_2_5_12"/>
      <sheetName val="PN-4_2_5_15"/>
      <sheetName val="(Paso_Inferior)-La_Victoria"/>
      <sheetName val="4_3_2_10"/>
      <sheetName val="4_3_2_11"/>
      <sheetName val="4_3_2_12"/>
      <sheetName val="4_3_2_14"/>
      <sheetName val="4_3_2_15"/>
      <sheetName val="4_3_2_18"/>
      <sheetName val="4_3_2_21"/>
      <sheetName val="4_3_2_22"/>
      <sheetName val="(Paso_Inferior)-Mata_Mamón"/>
      <sheetName val="4_3_3_10"/>
      <sheetName val="4_3_3_11"/>
      <sheetName val="4_3_3_12"/>
      <sheetName val="4_3_3_14"/>
      <sheetName val="4_3_3_18"/>
      <sheetName val="4_3_3_21"/>
      <sheetName val="4_3_3_22"/>
      <sheetName val="(Paso_Inferior)-Yabacao"/>
      <sheetName val="136_01"/>
      <sheetName val="136_02"/>
      <sheetName val="136_03"/>
      <sheetName val="136_04"/>
      <sheetName val="149_01"/>
      <sheetName val="136_05"/>
      <sheetName val="(Puente)-Provisional_Ozama_"/>
      <sheetName val="117_01"/>
      <sheetName val="117_02"/>
      <sheetName val="117_03"/>
      <sheetName val="117_04"/>
      <sheetName val="(Paso_Inferior)_El_Aguacate"/>
      <sheetName val="(Paso_Inferior)-Los_Rojas"/>
      <sheetName val="159_01"/>
      <sheetName val="159_02"/>
      <sheetName val="159_03"/>
      <sheetName val="159_04"/>
      <sheetName val="168_01"/>
      <sheetName val="168_02"/>
      <sheetName val="168_03"/>
      <sheetName val="179_01"/>
      <sheetName val="PN-4_3_6_06"/>
      <sheetName val="(Paso_Inferior)-El_Aguacate"/>
      <sheetName val="169_01"/>
      <sheetName val="169_02"/>
      <sheetName val="Aguacate-_01"/>
      <sheetName val="169_03"/>
      <sheetName val="169_04"/>
      <sheetName val="180_01"/>
      <sheetName val="170_01"/>
      <sheetName val="170_02"/>
      <sheetName val="PN-4_3_5_03"/>
      <sheetName val="PN-4_3_5_04"/>
      <sheetName val="PN-4_3_5_05"/>
      <sheetName val="(Paso_Inferior)-Mal_Nombre"/>
      <sheetName val="170_03"/>
      <sheetName val="170_04"/>
      <sheetName val="181_01"/>
      <sheetName val="181_02"/>
      <sheetName val="117_05"/>
      <sheetName val="117_06"/>
      <sheetName val="126_01"/>
      <sheetName val="126_02"/>
      <sheetName val="137_01"/>
      <sheetName val="&lt;T-12&gt;Sop_Pedrap_Puente_Prov_"/>
      <sheetName val="PN-4_3_1_03"/>
      <sheetName val="PN-4_3_1_05"/>
      <sheetName val="PN-4_3_1_07"/>
      <sheetName val="&lt;T-9&gt;Sop_Pilotes"/>
      <sheetName val="&lt;T-10&gt;Sop_Acero_Puentes"/>
      <sheetName val="Misceláneos-Estr_"/>
      <sheetName val="182_01"/>
      <sheetName val="&lt;P_U_&gt;Acero_Refuerzo"/>
      <sheetName val="&lt;P_U_&gt;Pretensado_Cable_Acero"/>
      <sheetName val="Wick_Drains-Geopier"/>
      <sheetName val="109_01"/>
      <sheetName val="118_01"/>
      <sheetName val="118_02"/>
      <sheetName val="127_01"/>
      <sheetName val="171_01@171_03"/>
      <sheetName val="127_02"/>
      <sheetName val="127_03"/>
      <sheetName val="138_01"/>
      <sheetName val="&lt;T-13&gt;Drenes_Verticales"/>
      <sheetName val="&lt;T-16&gt;Pre-Perforación_Drenes"/>
      <sheetName val="&lt;T-17&gt;Columna_de_Grava"/>
      <sheetName val="&lt;T-18&gt;Columna_Grava_Terravanza"/>
      <sheetName val="4_4_02"/>
      <sheetName val="PN-4_4_01"/>
      <sheetName val="PN-4_4_02"/>
      <sheetName val="(5)-Estructura_de_Pavimento"/>
      <sheetName val="5_01"/>
      <sheetName val="5_02"/>
      <sheetName val="5_03@5_06"/>
      <sheetName val="5_07@5_10"/>
      <sheetName val="5_11"/>
      <sheetName val="5_12"/>
      <sheetName val="5_13"/>
      <sheetName val="5_14"/>
      <sheetName val="5_15"/>
      <sheetName val="&lt;T-2&gt;Acopio_Base_Planta_Indio"/>
      <sheetName val="&lt;P_U_&gt;Base_Estabilizada"/>
      <sheetName val="5_16@5_19"/>
      <sheetName val="160_01"/>
      <sheetName val="160_02"/>
      <sheetName val="183_01"/>
      <sheetName val="183_02"/>
      <sheetName val="PN-5_01"/>
      <sheetName val="PN-5_03"/>
      <sheetName val="PN-5_04"/>
      <sheetName val="PN-5_05"/>
      <sheetName val="&lt;T-19&gt;Sop_SubBase"/>
      <sheetName val="&lt;T-20&gt;Sop_Base"/>
      <sheetName val="&lt;T-21&gt;Sop_Asfalto"/>
      <sheetName val="6_2_01"/>
      <sheetName val="6_3_01"/>
      <sheetName val="6_3_02"/>
      <sheetName val="6_3_03"/>
      <sheetName val="6_3_04"/>
      <sheetName val="6_3_05"/>
      <sheetName val="6_3_19"/>
      <sheetName val="6_3_20"/>
      <sheetName val="6_3_21"/>
      <sheetName val="6_1_01_Contenes"/>
      <sheetName val="6_1_02_Bordillos"/>
      <sheetName val="6_1_03_Aceras_Hormigon_"/>
      <sheetName val="6_1_04Relleno_Acera"/>
      <sheetName val="Iluminacion_Vial"/>
      <sheetName val="(7)-Electrificación_e_ilum_"/>
      <sheetName val="7_01"/>
      <sheetName val="7_02"/>
      <sheetName val="107_01"/>
      <sheetName val="185_01"/>
      <sheetName val="&lt;T-11&gt;Sop_Militares"/>
      <sheetName val="(Reembolsables)-Interf_Electric"/>
      <sheetName val="186_01"/>
      <sheetName val="Pres__Interferencia_Electrica"/>
      <sheetName val="(110)-Puente_Provisional"/>
      <sheetName val="110_01"/>
      <sheetName val="x1-relleno_prueba"/>
      <sheetName val="&lt;x1&gt;Relleno_Prueba_Avenida"/>
      <sheetName val="&lt;Estatus_Proyecto&gt;"/>
      <sheetName val="EXC__QMC"/>
      <sheetName val="TRACT_MINA"/>
      <sheetName val="%_Ralenti_CF-C12_"/>
      <sheetName val="%_Ralenti_EXC_"/>
      <sheetName val="%_Ralenti_EXC__(2)"/>
      <sheetName val="REND_"/>
      <sheetName val="T__HORA"/>
      <sheetName val="Base_de_Dato"/>
    </sheetNames>
    <sheetDataSet>
      <sheetData sheetId="0" refreshError="1"/>
      <sheetData sheetId="1" refreshError="1"/>
      <sheetData sheetId="2" refreshError="1"/>
      <sheetData sheetId="3"/>
      <sheetData sheetId="4"/>
      <sheetData sheetId="5"/>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Ejecutivo"/>
      <sheetName val="Resumen_Real"/>
      <sheetName val="TablasDinamicas"/>
      <sheetName val="HorasDetalladas"/>
      <sheetName val="46W9"/>
      <sheetName val="46W9_Hoja1"/>
      <sheetName val="46W9_Cuadro de costos"/>
      <sheetName val="46W9_Bases"/>
      <sheetName val="46W9_ASPECTOS ELECTRICOS"/>
      <sheetName val="46W9_OBRAS CIVILES"/>
      <sheetName val="46W9_Costo directos"/>
      <sheetName val="46W9_Resumen Costos"/>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ANALISIS_STO_DGO"/>
      <sheetName val="PRES__BOCA_NUEVA"/>
      <sheetName val="CONTRARO SEÑALIZACIONES"/>
      <sheetName val="Senalizacion"/>
      <sheetName val="A"/>
      <sheetName val="CONTRARO_SEÑALIZACIONES"/>
      <sheetName val="ANALISIS_STO_DGO1"/>
      <sheetName val="PRES__BOCA_NUEVA1"/>
      <sheetName val="CONTRARO_SEÑALIZACIONES1"/>
      <sheetName val="Presup"/>
      <sheetName val="EDIFICIO COUNTERS"/>
      <sheetName val="Presup."/>
      <sheetName val="LISTADO INSUMOS DEL 2000"/>
    </sheetNames>
    <sheetDataSet>
      <sheetData sheetId="0"/>
      <sheetData sheetId="1"/>
      <sheetData sheetId="2"/>
      <sheetData sheetId="3"/>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Basic"/>
      <sheetName val="Ana MO Aparatos Sanit"/>
      <sheetName val="Ana"/>
      <sheetName val="Ana-Inter"/>
      <sheetName val="Res Analisis"/>
      <sheetName val="Datos Tecnicos"/>
      <sheetName val="DOBLEZ"/>
      <sheetName val="Indice"/>
    </sheetNames>
    <sheetDataSet>
      <sheetData sheetId="0"/>
      <sheetData sheetId="1">
        <row r="337">
          <cell r="E337">
            <v>271.02</v>
          </cell>
        </row>
        <row r="909">
          <cell r="E909">
            <v>36.1</v>
          </cell>
        </row>
        <row r="917">
          <cell r="E917">
            <v>57.83</v>
          </cell>
        </row>
      </sheetData>
      <sheetData sheetId="2">
        <row r="24">
          <cell r="E24">
            <v>106.29</v>
          </cell>
        </row>
      </sheetData>
      <sheetData sheetId="3"/>
      <sheetData sheetId="4"/>
      <sheetData sheetId="5">
        <row r="31">
          <cell r="D31">
            <v>1977.14</v>
          </cell>
        </row>
        <row r="51">
          <cell r="D51">
            <v>1255.3699999999999</v>
          </cell>
        </row>
        <row r="63">
          <cell r="D63">
            <v>720.78</v>
          </cell>
        </row>
      </sheetData>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 val="ANALISIS STO DGO"/>
      <sheetName val="Mat"/>
      <sheetName val="anal term"/>
      <sheetName val="Jornal"/>
      <sheetName val="Anal. horm."/>
      <sheetName val="PU-Elect."/>
      <sheetName val="Ana-Sanit."/>
      <sheetName val="Pu-Sanit."/>
      <sheetName val="Precio_de_Vigas"/>
      <sheetName val="Hss_10&quot;_x_3&quot;_x__125&quot;"/>
      <sheetName val="C_5&quot;_x_10&quot;_x_2_mm"/>
      <sheetName val="C_2&quot;_x_10&quot;_x_2mm"/>
      <sheetName val="Precio_de_Vigas1"/>
      <sheetName val="Hss_10&quot;_x_3&quot;_x__125&quot;1"/>
      <sheetName val="C_5&quot;_x_10&quot;_x_2_mm1"/>
      <sheetName val="C_2&quot;_x_10&quot;_x_2mm1"/>
      <sheetName val="COSTO INDIRECTO"/>
      <sheetName val="OPERADORES EQUIPOS"/>
      <sheetName val="análisis"/>
      <sheetName val="MOJornal"/>
      <sheetName val="ANALISIS_STO_DGO"/>
      <sheetName val="ANALISIS_STO_DGO1"/>
      <sheetName val="Precio_de_Vigas2"/>
      <sheetName val="Hss_10&quot;_x_3&quot;_x__125&quot;2"/>
      <sheetName val="C_5&quot;_x_10&quot;_x_2_mm2"/>
      <sheetName val="C_2&quot;_x_10&quot;_x_2mm2"/>
      <sheetName val="ANALISIS_STO_DGO2"/>
      <sheetName val="Precio_de_Vigas3"/>
      <sheetName val="Hss_10&quot;_x_3&quot;_x__125&quot;3"/>
      <sheetName val="C_5&quot;_x_10&quot;_x_2_mm3"/>
      <sheetName val="C_2&quot;_x_10&quot;_x_2mm3"/>
      <sheetName val="ANALISIS_STO_DGO3"/>
      <sheetName val="Precio_de_Vigas4"/>
      <sheetName val="Hss_10&quot;_x_3&quot;_x__125&quot;4"/>
      <sheetName val="C_5&quot;_x_10&quot;_x_2_mm4"/>
      <sheetName val="C_2&quot;_x_10&quot;_x_2mm4"/>
      <sheetName val="ANALISIS_STO_DGO4"/>
      <sheetName val="Precio_de_Vigas5"/>
      <sheetName val="Hss_10&quot;_x_3&quot;_x__125&quot;5"/>
      <sheetName val="C_5&quot;_x_10&quot;_x_2_mm5"/>
      <sheetName val="C_2&quot;_x_10&quot;_x_2mm5"/>
      <sheetName val="ANALISIS_STO_DGO5"/>
      <sheetName val="a"/>
      <sheetName val="Sheet4"/>
      <sheetName val="Sheet5"/>
      <sheetName val="EQUIPOS"/>
      <sheetName val="Precio"/>
      <sheetName val="CUBICACION "/>
      <sheetName val="Insumos materiales"/>
      <sheetName val="Costos Mano de Obra"/>
      <sheetName val="Volumenes"/>
      <sheetName val="Analisis de Costos"/>
      <sheetName val="addenda"/>
      <sheetName val="Ana"/>
      <sheetName val="Pres "/>
      <sheetName val="Cubicación"/>
      <sheetName val="MATERIALES LISTADO"/>
      <sheetName val="Precio_de_Vigas6"/>
      <sheetName val="Hss_10&quot;_x_3&quot;_x__125&quot;6"/>
      <sheetName val="C_5&quot;_x_10&quot;_x_2_mm6"/>
      <sheetName val="C_2&quot;_x_10&quot;_x_2mm6"/>
      <sheetName val="ANALISIS_STO_DGO6"/>
      <sheetName val="anal_term"/>
      <sheetName val="Anal__horm_"/>
      <sheetName val="PU-Elect_"/>
      <sheetName val="Ana-Sanit_"/>
      <sheetName val="Pu-Sanit_"/>
      <sheetName val="COSTO_INDIRECTO"/>
      <sheetName val="OPERADORES_EQUIPOS"/>
      <sheetName val="Precio_de_Vigas7"/>
      <sheetName val="Hss_10&quot;_x_3&quot;_x__125&quot;7"/>
      <sheetName val="C_5&quot;_x_10&quot;_x_2_mm7"/>
      <sheetName val="C_2&quot;_x_10&quot;_x_2mm7"/>
      <sheetName val="ANALISIS_STO_DGO7"/>
      <sheetName val="anal_term1"/>
      <sheetName val="Anal__horm_1"/>
      <sheetName val="PU-Elect_1"/>
      <sheetName val="Ana-Sanit_1"/>
      <sheetName val="Pu-Sanit_1"/>
      <sheetName val="COSTO_INDIRECTO1"/>
      <sheetName val="OPERADORES_EQUIPOS1"/>
      <sheetName val="Precio_de_Vigas8"/>
      <sheetName val="Hss_10&quot;_x_3&quot;_x__125&quot;8"/>
      <sheetName val="C_5&quot;_x_10&quot;_x_2_mm8"/>
      <sheetName val="C_2&quot;_x_10&quot;_x_2mm8"/>
      <sheetName val="ANALISIS_STO_DGO8"/>
      <sheetName val="anal_term2"/>
      <sheetName val="Anal__horm_2"/>
      <sheetName val="PU-Elect_2"/>
      <sheetName val="Ana-Sanit_2"/>
      <sheetName val="Pu-Sanit_2"/>
      <sheetName val="COSTO_INDIRECTO2"/>
      <sheetName val="OPERADORES_EQUIPOS2"/>
      <sheetName val="Precio_de_Vigas9"/>
      <sheetName val="Hss_10&quot;_x_3&quot;_x__125&quot;9"/>
      <sheetName val="C_5&quot;_x_10&quot;_x_2_mm9"/>
      <sheetName val="C_2&quot;_x_10&quot;_x_2mm9"/>
      <sheetName val="ANALISIS_STO_DGO9"/>
      <sheetName val="anal_term3"/>
      <sheetName val="Anal__horm_3"/>
      <sheetName val="PU-Elect_3"/>
      <sheetName val="Ana-Sanit_3"/>
      <sheetName val="Pu-Sanit_3"/>
      <sheetName val="COSTO_INDIRECTO3"/>
      <sheetName val="OPERADORES_EQUIPOS3"/>
      <sheetName val="Precio_de_Vigas10"/>
      <sheetName val="Hss_10&quot;_x_3&quot;_x__125&quot;10"/>
      <sheetName val="C_5&quot;_x_10&quot;_x_2_mm10"/>
      <sheetName val="C_2&quot;_x_10&quot;_x_2mm10"/>
      <sheetName val="ANALISIS_STO_DGO10"/>
      <sheetName val="anal_term4"/>
      <sheetName val="Anal__horm_4"/>
      <sheetName val="PU-Elect_4"/>
      <sheetName val="Ana-Sanit_4"/>
      <sheetName val="Pu-Sanit_4"/>
      <sheetName val="COSTO_INDIRECTO4"/>
      <sheetName val="OPERADORES_EQUIPOS4"/>
      <sheetName val="Precio_de_Vigas11"/>
      <sheetName val="Hss_10&quot;_x_3&quot;_x__125&quot;11"/>
      <sheetName val="C_5&quot;_x_10&quot;_x_2_mm11"/>
      <sheetName val="C_2&quot;_x_10&quot;_x_2mm11"/>
      <sheetName val="ANALISIS_STO_DGO11"/>
      <sheetName val="anal_term5"/>
      <sheetName val="Anal__horm_5"/>
      <sheetName val="PU-Elect_5"/>
      <sheetName val="Ana-Sanit_5"/>
      <sheetName val="Pu-Sanit_5"/>
      <sheetName val="COSTO_INDIRECTO5"/>
      <sheetName val="OPERADORES_EQUIPOS5"/>
    </sheetNames>
    <sheetDataSet>
      <sheetData sheetId="0">
        <row r="4">
          <cell r="F4">
            <v>35.75</v>
          </cell>
        </row>
      </sheetData>
      <sheetData sheetId="1" refreshError="1"/>
      <sheetData sheetId="2" refreshError="1"/>
      <sheetData sheetId="3" refreshError="1"/>
      <sheetData sheetId="4">
        <row r="4">
          <cell r="F4">
            <v>35.75</v>
          </cell>
        </row>
        <row r="1453">
          <cell r="G1453">
            <v>1.18</v>
          </cell>
        </row>
        <row r="1637">
          <cell r="G1637">
            <v>1.1100000000000001</v>
          </cell>
        </row>
        <row r="1814">
          <cell r="G1814">
            <v>1.0990083501452665</v>
          </cell>
        </row>
        <row r="1872">
          <cell r="G1872">
            <v>1.04</v>
          </cell>
        </row>
        <row r="1977">
          <cell r="G1977">
            <v>1.01</v>
          </cell>
        </row>
        <row r="2313">
          <cell r="G2313">
            <v>1.5546306759858588</v>
          </cell>
        </row>
        <row r="2322">
          <cell r="G2322">
            <v>1.1959693269503306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REC. 2"/>
      <sheetName val="analisis rec.2"/>
      <sheetName val="MEMO (2)"/>
      <sheetName val="Módulo1"/>
    </sheetNames>
    <sheetDataSet>
      <sheetData sheetId="0"/>
      <sheetData sheetId="1">
        <row r="1710">
          <cell r="F1710">
            <v>41829857.560000002</v>
          </cell>
        </row>
      </sheetData>
      <sheetData sheetId="2"/>
      <sheetData sheetId="3"/>
      <sheetData sheetId="4">
        <row r="1757">
          <cell r="F1757">
            <v>44557056.409999996</v>
          </cell>
        </row>
      </sheetData>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Ins"/>
      <sheetName val="caseta_de_planta_(2)1"/>
      <sheetName val="cisterna_1"/>
      <sheetName val="caseta_de_planta1"/>
      <sheetName val="Relacion_de_proyecto1"/>
      <sheetName val="Análisis_de_Precios1"/>
      <sheetName val="analisis"/>
      <sheetName val="MO"/>
      <sheetName val="MATERIALES_LISTADO"/>
      <sheetName val="M_O_"/>
      <sheetName val="M_O_1"/>
      <sheetName val="caseta_de_planta_(2)2"/>
      <sheetName val="cisterna_2"/>
      <sheetName val="caseta_de_planta2"/>
      <sheetName val="Relacion_de_proyecto2"/>
      <sheetName val="Análisis_de_Precios2"/>
      <sheetName val="M_O_2"/>
      <sheetName val="caseta_de_planta_(2)3"/>
      <sheetName val="cisterna_3"/>
      <sheetName val="caseta_de_planta3"/>
      <sheetName val="Relacion_de_proyecto3"/>
      <sheetName val="Análisis_de_Precios3"/>
      <sheetName val="M_O_3"/>
      <sheetName val="analisis detallado"/>
      <sheetName val="PRECIOS"/>
      <sheetName val="MATERIALES"/>
      <sheetName val="OBRAMANO"/>
      <sheetName val="EQUIPOS"/>
      <sheetName val="caseta_de_planta_(2)4"/>
      <sheetName val="cisterna_4"/>
      <sheetName val="caseta_de_planta4"/>
      <sheetName val="Relacion_de_proyecto4"/>
      <sheetName val="Análisis_de_Precios4"/>
      <sheetName val="M_O_4"/>
      <sheetName val="caseta_de_planta_(2)5"/>
      <sheetName val="cisterna_5"/>
      <sheetName val="caseta_de_planta5"/>
      <sheetName val="Relacion_de_proyecto5"/>
      <sheetName val="Análisis_de_Precios5"/>
      <sheetName val="M_O_5"/>
      <sheetName val="analisis_detallado"/>
      <sheetName val="analisis_detallado1"/>
      <sheetName val="analisis_detallado2"/>
      <sheetName val="analisis_detallado3"/>
      <sheetName val="analisis_detallado4"/>
      <sheetName val="analisis_detallado5"/>
      <sheetName val="analisis trabajos generales"/>
      <sheetName val="V.Tierras A"/>
      <sheetName val="listado equipos a utilizar"/>
      <sheetName val="M.O y Rendimientos"/>
      <sheetName val="Col.Amarre"/>
      <sheetName val="Escalera"/>
      <sheetName val="Muros"/>
      <sheetName val="presup"/>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analisis sto dgo"/>
      <sheetName val="INSU"/>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2">
          <cell r="C2">
            <v>0</v>
          </cell>
        </row>
      </sheetData>
      <sheetData sheetId="6">
        <row r="8">
          <cell r="C8" t="str">
            <v>Cant.</v>
          </cell>
        </row>
      </sheetData>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sheetData sheetId="28" refreshError="1"/>
      <sheetData sheetId="29" refreshError="1"/>
      <sheetData sheetId="30">
        <row r="7">
          <cell r="C7" t="str">
            <v>Cant.</v>
          </cell>
        </row>
      </sheetData>
      <sheetData sheetId="31">
        <row r="7">
          <cell r="C7" t="str">
            <v>Cant.</v>
          </cell>
        </row>
      </sheetData>
      <sheetData sheetId="32">
        <row r="7">
          <cell r="C7" t="str">
            <v>Cant.</v>
          </cell>
        </row>
      </sheetData>
      <sheetData sheetId="33">
        <row r="7">
          <cell r="C7" t="str">
            <v>Cant.</v>
          </cell>
        </row>
      </sheetData>
      <sheetData sheetId="34">
        <row r="7">
          <cell r="C7" t="str">
            <v>Cant.</v>
          </cell>
        </row>
      </sheetData>
      <sheetData sheetId="35">
        <row r="7">
          <cell r="C7" t="str">
            <v>Cant.</v>
          </cell>
        </row>
      </sheetData>
      <sheetData sheetId="36">
        <row r="7">
          <cell r="C7" t="str">
            <v>Cant.</v>
          </cell>
        </row>
      </sheetData>
      <sheetData sheetId="37">
        <row r="7">
          <cell r="C7" t="str">
            <v>Cant.</v>
          </cell>
        </row>
      </sheetData>
      <sheetData sheetId="38">
        <row r="7">
          <cell r="C7" t="str">
            <v>Cant.</v>
          </cell>
        </row>
      </sheetData>
      <sheetData sheetId="39">
        <row r="7">
          <cell r="C7" t="str">
            <v>Cant.</v>
          </cell>
        </row>
      </sheetData>
      <sheetData sheetId="40">
        <row r="7">
          <cell r="C7" t="str">
            <v>Cant.</v>
          </cell>
        </row>
      </sheetData>
      <sheetData sheetId="41">
        <row r="7">
          <cell r="C7" t="str">
            <v>Cant.</v>
          </cell>
        </row>
      </sheetData>
      <sheetData sheetId="42">
        <row r="7">
          <cell r="C7" t="str">
            <v>Cant.</v>
          </cell>
        </row>
      </sheetData>
      <sheetData sheetId="43">
        <row r="7">
          <cell r="C7" t="str">
            <v>Cant.</v>
          </cell>
        </row>
      </sheetData>
      <sheetData sheetId="44" refreshError="1"/>
      <sheetData sheetId="45" refreshError="1"/>
      <sheetData sheetId="46" refreshError="1"/>
      <sheetData sheetId="47" refreshError="1"/>
      <sheetData sheetId="48" refreshError="1"/>
      <sheetData sheetId="49">
        <row r="4">
          <cell r="C4">
            <v>0</v>
          </cell>
        </row>
      </sheetData>
      <sheetData sheetId="50">
        <row r="6">
          <cell r="C6" t="str">
            <v>CANT.</v>
          </cell>
        </row>
      </sheetData>
      <sheetData sheetId="51">
        <row r="4">
          <cell r="C4">
            <v>0</v>
          </cell>
        </row>
      </sheetData>
      <sheetData sheetId="52">
        <row r="4">
          <cell r="C4">
            <v>0</v>
          </cell>
        </row>
      </sheetData>
      <sheetData sheetId="53">
        <row r="6">
          <cell r="C6" t="str">
            <v>CANT.</v>
          </cell>
        </row>
      </sheetData>
      <sheetData sheetId="54">
        <row r="4">
          <cell r="C4">
            <v>0</v>
          </cell>
        </row>
      </sheetData>
      <sheetData sheetId="55">
        <row r="7">
          <cell r="C7" t="str">
            <v>Cant.</v>
          </cell>
        </row>
      </sheetData>
      <sheetData sheetId="56">
        <row r="7">
          <cell r="C7" t="str">
            <v>Cant.</v>
          </cell>
        </row>
      </sheetData>
      <sheetData sheetId="57">
        <row r="6">
          <cell r="C6" t="str">
            <v>CANT.</v>
          </cell>
        </row>
      </sheetData>
      <sheetData sheetId="58">
        <row r="6">
          <cell r="C6" t="str">
            <v>CANT.</v>
          </cell>
        </row>
      </sheetData>
      <sheetData sheetId="59">
        <row r="4">
          <cell r="C4">
            <v>0</v>
          </cell>
        </row>
      </sheetData>
      <sheetData sheetId="60">
        <row r="6">
          <cell r="C6" t="str">
            <v>CANT.</v>
          </cell>
        </row>
      </sheetData>
      <sheetData sheetId="61">
        <row r="7">
          <cell r="C7" t="str">
            <v>Cant.</v>
          </cell>
        </row>
      </sheetData>
      <sheetData sheetId="62">
        <row r="7">
          <cell r="C7" t="str">
            <v>Cant.</v>
          </cell>
        </row>
      </sheetData>
      <sheetData sheetId="63">
        <row r="7">
          <cell r="C7" t="str">
            <v>Cant.</v>
          </cell>
        </row>
      </sheetData>
      <sheetData sheetId="64">
        <row r="7">
          <cell r="C7" t="str">
            <v>Cant.</v>
          </cell>
        </row>
      </sheetData>
      <sheetData sheetId="65">
        <row r="4">
          <cell r="C4">
            <v>0</v>
          </cell>
        </row>
      </sheetData>
      <sheetData sheetId="66">
        <row r="6">
          <cell r="C6" t="str">
            <v>CANT.</v>
          </cell>
        </row>
      </sheetData>
      <sheetData sheetId="67">
        <row r="7">
          <cell r="C7" t="str">
            <v>Cant.</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1">
          <cell r="E1">
            <v>0</v>
          </cell>
        </row>
      </sheetData>
      <sheetData sheetId="80">
        <row r="6">
          <cell r="C6" t="str">
            <v>CANT.</v>
          </cell>
        </row>
      </sheetData>
      <sheetData sheetId="81">
        <row r="4">
          <cell r="C4">
            <v>0</v>
          </cell>
        </row>
      </sheetData>
      <sheetData sheetId="82">
        <row r="6">
          <cell r="E6" t="str">
            <v>P.U. RD$</v>
          </cell>
        </row>
      </sheetData>
      <sheetData sheetId="83"/>
      <sheetData sheetId="84"/>
      <sheetData sheetId="85" refreshError="1"/>
      <sheetData sheetId="86" refreshError="1"/>
      <sheetData sheetId="87" refreshError="1"/>
      <sheetData sheetId="8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sheetName val="Hoja1"/>
      <sheetName val="Factura"/>
      <sheetName val="Factura (593)"/>
      <sheetName val="Hoja2"/>
      <sheetName val="Factura (594)"/>
      <sheetName val="Factura (595)"/>
      <sheetName val="Factura (596)"/>
      <sheetName val="Macros"/>
      <sheetName val="ATW"/>
      <sheetName val="Lock"/>
      <sheetName val="TemplateInformation"/>
      <sheetName val="COTIZA~2"/>
      <sheetName val="EQUIPOS"/>
      <sheetName val="insumos"/>
      <sheetName val="análisis"/>
    </sheetNames>
    <sheetDataSet>
      <sheetData sheetId="0" refreshError="1"/>
      <sheetData sheetId="1">
        <row r="22">
          <cell r="G22" t="str">
            <v>Tarjeta 1</v>
          </cell>
        </row>
        <row r="23">
          <cell r="G23" t="str">
            <v>Tarjeta 2</v>
          </cell>
        </row>
        <row r="24">
          <cell r="G24" t="str">
            <v>Tarjeta 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 val="Sheet4"/>
      <sheetName val="Sheet5"/>
      <sheetName val="presup."/>
      <sheetName val="Ana"/>
      <sheetName val="Ins"/>
      <sheetName val="Ins 2"/>
      <sheetName val="med.mov.de tierras"/>
      <sheetName val="Analisis"/>
      <sheetName val="presup_"/>
      <sheetName val="presup_1"/>
      <sheetName val="presup_2"/>
      <sheetName val="presup_3"/>
      <sheetName val="Analisis Detallado"/>
      <sheetName val="Copia de Analisis"/>
      <sheetName val="presup_4"/>
      <sheetName val="presup_5"/>
      <sheetName val="anal term"/>
      <sheetName val="Mat"/>
      <sheetName val="Jornal"/>
      <sheetName val="M.O."/>
      <sheetName val="Mano Obra"/>
      <sheetName val="R07"/>
      <sheetName val="R08"/>
      <sheetName val="R09"/>
      <sheetName val="presupuesto"/>
      <sheetName val="Copia_de_Analisis"/>
      <sheetName val="gonzalo"/>
      <sheetName val="PRE Desvio Alcant.  Potable"/>
      <sheetName val="listado equipos a utilizar"/>
      <sheetName val="Insumos materiales"/>
      <sheetName val="Costos Mano de Obra"/>
      <sheetName val="Mano de Obra"/>
    </sheetNames>
    <sheetDataSet>
      <sheetData sheetId="0">
        <row r="9">
          <cell r="F9">
            <v>280</v>
          </cell>
        </row>
        <row r="11">
          <cell r="F11">
            <v>1796.9451931716083</v>
          </cell>
        </row>
        <row r="15">
          <cell r="F15">
            <v>45</v>
          </cell>
        </row>
        <row r="20">
          <cell r="F20">
            <v>1100</v>
          </cell>
        </row>
        <row r="21">
          <cell r="F21">
            <v>1100</v>
          </cell>
        </row>
        <row r="31">
          <cell r="F31">
            <v>500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sheetData sheetId="28" refreshError="1"/>
      <sheetData sheetId="29" refreshError="1"/>
      <sheetData sheetId="30"/>
      <sheetData sheetId="31"/>
      <sheetData sheetId="32"/>
      <sheetData sheetId="3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C"/>
      <sheetName val="POLIETILENO"/>
      <sheetName val="Analisis formato"/>
      <sheetName val="REGISTROS DE LADRILLOS Y H.A. "/>
      <sheetName val="ANCLAJES DE H.A."/>
      <sheetName val=" MOVIMIENTO DE TIERRA EQUIPO"/>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3)"/>
      <sheetName val="Hoja Presentacion (2)"/>
      <sheetName val="Hoja Presentacion Plastbau"/>
      <sheetName val="Hoja Presentacion Convencional"/>
      <sheetName val="Hoja Presentacion"/>
      <sheetName val="Analisis Plastbau "/>
      <sheetName val="Plafond Sheetrock "/>
      <sheetName val="Plafond Sheetrock2"/>
      <sheetName val="Plafond Sheetrock suspendido"/>
      <sheetName val="Plafond Sheetrock susp. Antihum"/>
      <sheetName val="VILLA BPB FUNDACION B.N.P."/>
      <sheetName val="Resumen"/>
      <sheetName val="VILLA BPB 2 NIV. SIN MOD. 1 Y 2"/>
      <sheetName val="VILLA BPB 2 NIV. 5,3,y 19"/>
      <sheetName val="VILLA BPB 2 NIV. 4,23,22,21Y20"/>
      <sheetName val="VILLA BPB 3 NIV. 6, 27 Y 25"/>
      <sheetName val="VILLA BPB 3 NIV. 7,9,8,24Y26"/>
      <sheetName val="VILLA BPB 3 NIV. 10 A LA 18 Y28"/>
      <sheetName val="Análisis"/>
      <sheetName val="Insumos"/>
      <sheetName val="Hormigones Bavaro"/>
      <sheetName val="VILLA BPB PLASTBAU 3 niv."/>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 val="M_O_"/>
      <sheetName val="Analisis_(2)"/>
    </sheetNames>
    <sheetDataSet>
      <sheetData sheetId="0" refreshError="1"/>
      <sheetData sheetId="1"/>
      <sheetData sheetId="2"/>
      <sheetData sheetId="3"/>
      <sheetData sheetId="4" refreshError="1"/>
      <sheetData sheetId="5"/>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dmontas"/>
      <sheetName val="Redcolinahsa"/>
      <sheetName val="redcoquera"/>
      <sheetName val="CUANTIA ELEM. EST."/>
      <sheetName val="LA TOMA- DISEÑO INAPA14-7-21"/>
      <sheetName val="Análisis grales"/>
      <sheetName val="Insumos"/>
      <sheetName val="PRESUP REGISTROS"/>
      <sheetName val="ACOMETIDAS  GENERAL"/>
      <sheetName val="LA TOMA"/>
      <sheetName val="BOMBAS HIDROSISTEMAS"/>
      <sheetName val="ZUMBON"/>
      <sheetName val="LI CAMPO POZOS ITABO Acero"/>
      <sheetName val="Lista cantidad OBRA TOMA VILLA"/>
      <sheetName val="LI CAMPO POZOS ITABO HD"/>
      <sheetName val="Ampl Acued VA Nueva LI Acero"/>
      <sheetName val="Ampl Acued VA Nueva LI HD"/>
      <sheetName val="Colocacion D=16&quot; "/>
      <sheetName val="Colocacion D=20 24&quot;"/>
      <sheetName val="REGISTROS HA Caudalimetros"/>
      <sheetName val="caudalimetro ---------"/>
      <sheetName val="Presupuesto OBRA TOMA VILLA"/>
      <sheetName val="Rvalv Villeg 170x231 inter"/>
      <sheetName val="Camara purga 60x190"/>
      <sheetName val="REGISTROS HA VS RValv y Cpurga"/>
      <sheetName val="platea 20 LECHO"/>
      <sheetName val="platea 90 Bifurcacion"/>
      <sheetName val="MEMORIA Est Entrega"/>
      <sheetName val="CANTIDADES LA TOMA"/>
      <sheetName val="losa"/>
      <sheetName val="platea 40"/>
      <sheetName val="platea 20"/>
      <sheetName val="muros ha 20"/>
      <sheetName val="muros ha 30"/>
      <sheetName val="muros ha 25"/>
      <sheetName val="Columnas 50X50"/>
      <sheetName val="Vigas np"/>
      <sheetName val="Vigas1Y    4Y TECHO"/>
      <sheetName val="Vigas2Y TECHO"/>
      <sheetName val="Vigas3Y  TECHO"/>
      <sheetName val="VigasX  TECHO"/>
      <sheetName val="REGISTROS HORM VAC INSITU EB"/>
      <sheetName val="caudalimetro EB 230X250"/>
      <sheetName val="Camara Derivacion 390X295"/>
      <sheetName val="Columnas 70x70"/>
      <sheetName val="platea 45"/>
      <sheetName val="zC1"/>
      <sheetName val="Proteccion de Tuberias"/>
      <sheetName val="L.I. EL POMIER"/>
      <sheetName val="L.I. HATO DAMAS"/>
      <sheetName val="L.I. A VILLEGAS"/>
      <sheetName val="acero, vol, horm toma"/>
      <sheetName val="MEMO MURO DE CONTENCION ZUMBON"/>
      <sheetName val="RESUMEN CANTIDADES ZUMBON"/>
      <sheetName val="analisis MVSUR"/>
      <sheetName val="REGISTROS HORM VAC INSITU ZUMBO"/>
      <sheetName val="caudalimetro 1.5x1.55 h2.35"/>
      <sheetName val="caja valvula aire 1.7X2.5 h2.31"/>
      <sheetName val="Registro 2.90x2.90 h2.10"/>
      <sheetName val="MEMO BLOQUE DE ANCLAJE"/>
      <sheetName val="ZAPATA M"/>
      <sheetName val="MURO HA"/>
      <sheetName val="MEMO POZO"/>
      <sheetName val="MEMO CAMARA CAUDALIMETRO "/>
      <sheetName val="MEMO CÁMARA DE VÁLVULA"/>
      <sheetName val="Caudalimetros"/>
      <sheetName val="Tapas registros"/>
      <sheetName val="Muro MANCLAJE"/>
      <sheetName val="zM6"/>
      <sheetName val="zC2"/>
      <sheetName val="zC3"/>
      <sheetName val="zM ANCLAJE"/>
      <sheetName val="Factor Salarial"/>
      <sheetName val="precio tubos sainagua"/>
      <sheetName val="Listado de Materiales"/>
      <sheetName val="Mano de Obra"/>
      <sheetName val="Analisis Tuberias"/>
      <sheetName val="Alcantarillas"/>
      <sheetName val="Red carril"/>
      <sheetName val="Presupuesto Acceso Norte"/>
      <sheetName val="REGISTROS PREFABRICADOS"/>
      <sheetName val="REGISTROS HORM VAC INSITU"/>
      <sheetName val="Param.eq pesado"/>
      <sheetName val="Molde Recto Madera"/>
      <sheetName val="Param.acarreo piedras"/>
      <sheetName val="analisis Andamios"/>
      <sheetName val="Sacarreo 100m"/>
      <sheetName val="caudalim Vill 125x135x195"/>
      <sheetName val="RENDIMIENTOS DE MO Y EQU PROM"/>
      <sheetName val="RetroExc H=185"/>
      <sheetName val="RetroExc H=150"/>
    </sheetNames>
    <sheetDataSet>
      <sheetData sheetId="0" refreshError="1"/>
      <sheetData sheetId="1" refreshError="1"/>
      <sheetData sheetId="2" refreshError="1"/>
      <sheetData sheetId="3">
        <row r="9">
          <cell r="J9">
            <v>7.021396037829768</v>
          </cell>
        </row>
        <row r="20">
          <cell r="J20">
            <v>2.576992407407408</v>
          </cell>
        </row>
        <row r="32">
          <cell r="J32">
            <v>3.3155340952380965</v>
          </cell>
        </row>
        <row r="43">
          <cell r="J43">
            <v>2.3162492753623192</v>
          </cell>
        </row>
        <row r="55">
          <cell r="J55">
            <v>3.8433730612244905</v>
          </cell>
        </row>
        <row r="67">
          <cell r="J67">
            <v>2.192397304353106</v>
          </cell>
        </row>
        <row r="86">
          <cell r="J86">
            <v>1.8398305860000004</v>
          </cell>
        </row>
        <row r="99">
          <cell r="J99">
            <v>2.354948906386702</v>
          </cell>
        </row>
      </sheetData>
      <sheetData sheetId="4" refreshError="1"/>
      <sheetData sheetId="5">
        <row r="13">
          <cell r="F13">
            <v>1867.205761316872</v>
          </cell>
        </row>
        <row r="20">
          <cell r="F20">
            <v>5.61</v>
          </cell>
        </row>
        <row r="21">
          <cell r="G21">
            <v>168</v>
          </cell>
        </row>
        <row r="32">
          <cell r="F32">
            <v>1083.98</v>
          </cell>
        </row>
        <row r="38">
          <cell r="F38">
            <v>1552.53</v>
          </cell>
        </row>
        <row r="48">
          <cell r="F48">
            <v>2095.46</v>
          </cell>
        </row>
        <row r="58">
          <cell r="F58">
            <v>12.11</v>
          </cell>
        </row>
        <row r="68">
          <cell r="F68">
            <v>419.6</v>
          </cell>
        </row>
        <row r="84">
          <cell r="F84">
            <v>124.93</v>
          </cell>
        </row>
        <row r="93">
          <cell r="F93">
            <v>77.930000000000007</v>
          </cell>
        </row>
        <row r="98">
          <cell r="F98">
            <v>35.92</v>
          </cell>
        </row>
        <row r="105">
          <cell r="F105">
            <v>379.39150000000001</v>
          </cell>
        </row>
        <row r="112">
          <cell r="F112">
            <v>476.37169999999998</v>
          </cell>
        </row>
        <row r="119">
          <cell r="F119">
            <v>54.8018</v>
          </cell>
        </row>
        <row r="126">
          <cell r="F126">
            <v>316.15949999999998</v>
          </cell>
        </row>
        <row r="133">
          <cell r="F133">
            <v>109.6678</v>
          </cell>
        </row>
        <row r="140">
          <cell r="F140">
            <v>1372.83</v>
          </cell>
        </row>
        <row r="146">
          <cell r="F146">
            <v>261.40570000000002</v>
          </cell>
        </row>
        <row r="160">
          <cell r="F160">
            <v>63.2333</v>
          </cell>
        </row>
        <row r="185">
          <cell r="F185">
            <v>1392.45</v>
          </cell>
        </row>
        <row r="194">
          <cell r="F194">
            <v>1149.31</v>
          </cell>
        </row>
        <row r="209">
          <cell r="F209">
            <v>12.59</v>
          </cell>
        </row>
        <row r="223">
          <cell r="F223">
            <v>16.45</v>
          </cell>
        </row>
        <row r="253">
          <cell r="F253">
            <v>1526.58</v>
          </cell>
        </row>
        <row r="258">
          <cell r="F258">
            <v>802.67</v>
          </cell>
        </row>
        <row r="270">
          <cell r="F270">
            <v>36.92</v>
          </cell>
        </row>
        <row r="277">
          <cell r="F277">
            <v>33.229999999999997</v>
          </cell>
        </row>
        <row r="284">
          <cell r="F284">
            <v>39.869999999999997</v>
          </cell>
        </row>
        <row r="291">
          <cell r="F291">
            <v>118.67</v>
          </cell>
        </row>
        <row r="299">
          <cell r="F299">
            <v>261.56</v>
          </cell>
        </row>
        <row r="307">
          <cell r="F307">
            <v>488.24</v>
          </cell>
        </row>
        <row r="315">
          <cell r="F315">
            <v>286.02</v>
          </cell>
        </row>
        <row r="323">
          <cell r="F323">
            <v>115.2501</v>
          </cell>
        </row>
        <row r="329">
          <cell r="F329">
            <v>265.95999999999998</v>
          </cell>
        </row>
        <row r="336">
          <cell r="F336">
            <v>80.849999999999994</v>
          </cell>
        </row>
        <row r="342">
          <cell r="F342">
            <v>121.27</v>
          </cell>
        </row>
        <row r="348">
          <cell r="F348">
            <v>227.39</v>
          </cell>
        </row>
        <row r="355">
          <cell r="F355">
            <v>283.69</v>
          </cell>
        </row>
        <row r="363">
          <cell r="F363">
            <v>346.7278</v>
          </cell>
        </row>
        <row r="373">
          <cell r="F373">
            <v>256.11</v>
          </cell>
        </row>
        <row r="380">
          <cell r="F380">
            <v>432.19</v>
          </cell>
        </row>
        <row r="387">
          <cell r="F387">
            <v>1015</v>
          </cell>
        </row>
        <row r="393">
          <cell r="F393">
            <v>962.46</v>
          </cell>
        </row>
        <row r="400">
          <cell r="F400">
            <v>339.66</v>
          </cell>
        </row>
        <row r="409">
          <cell r="F409">
            <v>2676.53</v>
          </cell>
        </row>
        <row r="418">
          <cell r="F418">
            <v>4182.08</v>
          </cell>
        </row>
        <row r="427">
          <cell r="F427">
            <v>1366.33</v>
          </cell>
        </row>
        <row r="435">
          <cell r="F435">
            <v>1706.88</v>
          </cell>
        </row>
        <row r="442">
          <cell r="F442">
            <v>1706.88</v>
          </cell>
        </row>
        <row r="449">
          <cell r="F449">
            <v>2135.94</v>
          </cell>
        </row>
        <row r="455">
          <cell r="F455">
            <v>86.55</v>
          </cell>
        </row>
        <row r="467">
          <cell r="F467">
            <v>2561.83</v>
          </cell>
        </row>
        <row r="472">
          <cell r="F472">
            <v>1526.58</v>
          </cell>
        </row>
        <row r="477">
          <cell r="F477">
            <v>628.13</v>
          </cell>
        </row>
        <row r="484">
          <cell r="F484">
            <v>983.67</v>
          </cell>
        </row>
        <row r="492">
          <cell r="F492">
            <v>314.25</v>
          </cell>
        </row>
        <row r="499">
          <cell r="F499">
            <v>59.68</v>
          </cell>
        </row>
        <row r="529">
          <cell r="F529">
            <v>1345.91</v>
          </cell>
        </row>
        <row r="536">
          <cell r="F536">
            <v>2111.59</v>
          </cell>
        </row>
        <row r="549">
          <cell r="F549">
            <v>218.18</v>
          </cell>
        </row>
        <row r="558">
          <cell r="F558">
            <v>38.9</v>
          </cell>
        </row>
        <row r="566">
          <cell r="F566">
            <v>2207.29</v>
          </cell>
        </row>
        <row r="571">
          <cell r="F571">
            <v>2044.21</v>
          </cell>
        </row>
        <row r="577">
          <cell r="F577">
            <v>1250.05</v>
          </cell>
        </row>
        <row r="594">
          <cell r="F594">
            <v>2.21</v>
          </cell>
        </row>
        <row r="600">
          <cell r="F600">
            <v>2.94</v>
          </cell>
        </row>
        <row r="606">
          <cell r="F606">
            <v>2.94</v>
          </cell>
        </row>
        <row r="620">
          <cell r="F620">
            <v>6.29</v>
          </cell>
        </row>
        <row r="627">
          <cell r="F627">
            <v>10.98</v>
          </cell>
        </row>
        <row r="633">
          <cell r="F633">
            <v>55.39</v>
          </cell>
        </row>
        <row r="639">
          <cell r="F639">
            <v>51.93</v>
          </cell>
        </row>
        <row r="646">
          <cell r="F646">
            <v>1118.81</v>
          </cell>
        </row>
        <row r="657">
          <cell r="F657">
            <v>1799.1</v>
          </cell>
        </row>
        <row r="670">
          <cell r="F670">
            <v>1526.58</v>
          </cell>
        </row>
        <row r="675">
          <cell r="F675">
            <v>1889.35</v>
          </cell>
        </row>
        <row r="680">
          <cell r="F680">
            <v>16.309999999999999</v>
          </cell>
        </row>
        <row r="687">
          <cell r="F687">
            <v>85.7</v>
          </cell>
        </row>
        <row r="694">
          <cell r="F694">
            <v>63.98</v>
          </cell>
        </row>
        <row r="701">
          <cell r="F701">
            <v>150.77969999999999</v>
          </cell>
        </row>
        <row r="708">
          <cell r="F708">
            <v>26.03</v>
          </cell>
        </row>
        <row r="716">
          <cell r="F716">
            <v>1717.9639999999999</v>
          </cell>
        </row>
        <row r="728">
          <cell r="F728">
            <v>4533.49</v>
          </cell>
        </row>
        <row r="738">
          <cell r="F738">
            <v>1.47</v>
          </cell>
        </row>
        <row r="745">
          <cell r="F745">
            <v>118.7076</v>
          </cell>
        </row>
        <row r="750">
          <cell r="F750">
            <v>982.34</v>
          </cell>
        </row>
        <row r="758">
          <cell r="F758">
            <v>1493.11</v>
          </cell>
        </row>
        <row r="766">
          <cell r="F766">
            <v>232.57</v>
          </cell>
        </row>
        <row r="775">
          <cell r="F775">
            <v>2028.63</v>
          </cell>
        </row>
        <row r="791">
          <cell r="F791">
            <v>2799.5</v>
          </cell>
        </row>
        <row r="796">
          <cell r="F796">
            <v>3769.3</v>
          </cell>
        </row>
        <row r="803">
          <cell r="F803">
            <v>3420.09</v>
          </cell>
        </row>
        <row r="810">
          <cell r="F810">
            <v>2964.46</v>
          </cell>
        </row>
        <row r="817">
          <cell r="F817">
            <v>3727.21</v>
          </cell>
        </row>
        <row r="824">
          <cell r="F824">
            <v>3268.06</v>
          </cell>
        </row>
        <row r="831">
          <cell r="F831">
            <v>105.56</v>
          </cell>
        </row>
        <row r="836">
          <cell r="F836">
            <v>6026.41</v>
          </cell>
        </row>
        <row r="843">
          <cell r="F843">
            <v>2342.33</v>
          </cell>
        </row>
        <row r="850">
          <cell r="F850">
            <v>1005.07</v>
          </cell>
        </row>
        <row r="860">
          <cell r="F860">
            <v>102.45</v>
          </cell>
        </row>
        <row r="866">
          <cell r="F866">
            <v>125.24</v>
          </cell>
        </row>
        <row r="874">
          <cell r="F874">
            <v>269.84399999999999</v>
          </cell>
        </row>
        <row r="880">
          <cell r="F880">
            <v>67.540000000000006</v>
          </cell>
        </row>
        <row r="887">
          <cell r="F887">
            <v>59.718699999999998</v>
          </cell>
        </row>
        <row r="894">
          <cell r="F894">
            <v>56.165799999999997</v>
          </cell>
        </row>
        <row r="900">
          <cell r="F900">
            <v>40.933599999999998</v>
          </cell>
        </row>
        <row r="907">
          <cell r="F907">
            <v>24.081800000000001</v>
          </cell>
        </row>
        <row r="914">
          <cell r="F914">
            <v>77.635800000000003</v>
          </cell>
        </row>
        <row r="923">
          <cell r="F923">
            <v>11.132099999999999</v>
          </cell>
        </row>
        <row r="930">
          <cell r="F930">
            <v>74.544200000000004</v>
          </cell>
        </row>
        <row r="936">
          <cell r="F936">
            <v>109.75</v>
          </cell>
        </row>
        <row r="951">
          <cell r="F951">
            <v>19.523599999999998</v>
          </cell>
        </row>
        <row r="957">
          <cell r="F957">
            <v>16.463699999999999</v>
          </cell>
        </row>
        <row r="964">
          <cell r="F964">
            <v>183.15129999999999</v>
          </cell>
        </row>
        <row r="985">
          <cell r="F985">
            <v>123.01</v>
          </cell>
        </row>
        <row r="992">
          <cell r="F992">
            <v>1889.35</v>
          </cell>
        </row>
        <row r="1002">
          <cell r="F1002">
            <v>28119.85</v>
          </cell>
        </row>
        <row r="1011">
          <cell r="F1011">
            <v>18.716699999999999</v>
          </cell>
        </row>
        <row r="1016">
          <cell r="F1016">
            <v>22.35</v>
          </cell>
        </row>
        <row r="1025">
          <cell r="F1025">
            <v>10041.76</v>
          </cell>
        </row>
        <row r="1034">
          <cell r="F1034">
            <v>464.59</v>
          </cell>
        </row>
        <row r="1042">
          <cell r="F1042">
            <v>1531.05</v>
          </cell>
        </row>
        <row r="1051">
          <cell r="F1051">
            <v>6242.6</v>
          </cell>
        </row>
        <row r="1060">
          <cell r="F1060">
            <v>2273.5100000000002</v>
          </cell>
        </row>
        <row r="1066">
          <cell r="F1066">
            <v>569.65</v>
          </cell>
        </row>
        <row r="1074">
          <cell r="F1074">
            <v>6530.15</v>
          </cell>
        </row>
        <row r="1084">
          <cell r="F1084">
            <v>5993.25</v>
          </cell>
        </row>
        <row r="1101">
          <cell r="F1101">
            <v>7607.03</v>
          </cell>
        </row>
        <row r="1108">
          <cell r="F1108">
            <v>4622.49</v>
          </cell>
        </row>
        <row r="1116">
          <cell r="F1116">
            <v>4965.3</v>
          </cell>
        </row>
        <row r="1124">
          <cell r="F1124">
            <v>5872.54</v>
          </cell>
        </row>
        <row r="1134">
          <cell r="F1134">
            <v>5363.07</v>
          </cell>
        </row>
        <row r="1142">
          <cell r="F1142">
            <v>11383.33</v>
          </cell>
        </row>
        <row r="1151">
          <cell r="F1151">
            <v>21669.85</v>
          </cell>
        </row>
        <row r="1161">
          <cell r="F1161">
            <v>1677.72</v>
          </cell>
        </row>
        <row r="1196">
          <cell r="F1196">
            <v>2474.2600000000002</v>
          </cell>
        </row>
        <row r="1210">
          <cell r="F1210">
            <v>2008.77</v>
          </cell>
        </row>
        <row r="1233">
          <cell r="F1233">
            <v>582.53</v>
          </cell>
        </row>
        <row r="1246">
          <cell r="F1246">
            <v>508.58</v>
          </cell>
        </row>
        <row r="1255">
          <cell r="F1255">
            <v>326</v>
          </cell>
        </row>
        <row r="1263">
          <cell r="F1263">
            <v>355.94</v>
          </cell>
        </row>
        <row r="1280">
          <cell r="F1280">
            <v>133.59</v>
          </cell>
        </row>
        <row r="1328">
          <cell r="F1328">
            <v>836.43</v>
          </cell>
        </row>
        <row r="1358">
          <cell r="F1358">
            <v>14273.27</v>
          </cell>
        </row>
        <row r="1428">
          <cell r="F1428">
            <v>183802.79</v>
          </cell>
        </row>
        <row r="1481">
          <cell r="F1481">
            <v>1486.2141999999999</v>
          </cell>
        </row>
        <row r="1508">
          <cell r="F1508">
            <v>1799.3</v>
          </cell>
        </row>
        <row r="1549">
          <cell r="F1549">
            <v>2192.84</v>
          </cell>
        </row>
        <row r="1575">
          <cell r="F1575">
            <v>2009.3</v>
          </cell>
        </row>
        <row r="1582">
          <cell r="F1582">
            <v>10734.88</v>
          </cell>
        </row>
        <row r="1592">
          <cell r="F1592">
            <v>20444.45</v>
          </cell>
        </row>
        <row r="1612">
          <cell r="F1612">
            <v>605.32000000000005</v>
          </cell>
        </row>
        <row r="1621">
          <cell r="F1621">
            <v>890.2</v>
          </cell>
        </row>
        <row r="1644">
          <cell r="F1644">
            <v>1600.84</v>
          </cell>
        </row>
        <row r="1665">
          <cell r="F1665">
            <v>2304.42</v>
          </cell>
        </row>
        <row r="1674">
          <cell r="F1674">
            <v>50486.98</v>
          </cell>
        </row>
        <row r="1695">
          <cell r="F1695">
            <v>13738.2</v>
          </cell>
        </row>
        <row r="1754">
          <cell r="F1754">
            <v>1580.7283498333336</v>
          </cell>
        </row>
        <row r="1788">
          <cell r="F1788">
            <v>1013.52</v>
          </cell>
        </row>
        <row r="1800">
          <cell r="F1800">
            <v>5116.7</v>
          </cell>
        </row>
        <row r="1807">
          <cell r="F1807">
            <v>5942.6975999999995</v>
          </cell>
        </row>
        <row r="1815">
          <cell r="F1815">
            <v>594.26975999999991</v>
          </cell>
        </row>
        <row r="1821">
          <cell r="F1821">
            <v>124.79756097560976</v>
          </cell>
        </row>
        <row r="1828">
          <cell r="F1828">
            <v>150.49117647058824</v>
          </cell>
        </row>
        <row r="1834">
          <cell r="F1834">
            <v>594.26975999999991</v>
          </cell>
        </row>
        <row r="1868">
          <cell r="F1868">
            <v>514.29211367999994</v>
          </cell>
        </row>
        <row r="1908">
          <cell r="F1908">
            <v>86.97</v>
          </cell>
        </row>
        <row r="1949">
          <cell r="F1949">
            <v>56.81</v>
          </cell>
        </row>
        <row r="1954">
          <cell r="F1954">
            <v>77.635837261965577</v>
          </cell>
        </row>
        <row r="1959">
          <cell r="F1959">
            <v>98.25</v>
          </cell>
        </row>
        <row r="1964">
          <cell r="F1964">
            <v>117.65470000000001</v>
          </cell>
        </row>
        <row r="1978">
          <cell r="F1978">
            <v>2103.4899999999998</v>
          </cell>
        </row>
        <row r="1990">
          <cell r="F1990">
            <v>7383.07</v>
          </cell>
        </row>
        <row r="2049">
          <cell r="F2049">
            <v>1848.14</v>
          </cell>
        </row>
        <row r="2079">
          <cell r="F2079">
            <v>59.24</v>
          </cell>
        </row>
        <row r="2085">
          <cell r="F2085">
            <v>177.25</v>
          </cell>
        </row>
        <row r="2138">
          <cell r="F2138">
            <v>43.870899999999999</v>
          </cell>
        </row>
        <row r="2145">
          <cell r="F2145">
            <v>6870.43</v>
          </cell>
        </row>
        <row r="2152">
          <cell r="F2152">
            <v>674.59</v>
          </cell>
        </row>
        <row r="2160">
          <cell r="F2160">
            <v>79755.360000000001</v>
          </cell>
        </row>
        <row r="2169">
          <cell r="F2169">
            <v>59.772799999999997</v>
          </cell>
        </row>
        <row r="2175">
          <cell r="F2175">
            <v>306.71289999999999</v>
          </cell>
        </row>
        <row r="2184">
          <cell r="F2184">
            <v>2.1295999999999999</v>
          </cell>
        </row>
        <row r="2190">
          <cell r="F2190">
            <v>328.35</v>
          </cell>
        </row>
        <row r="2211">
          <cell r="F2211">
            <v>802.24</v>
          </cell>
        </row>
        <row r="2221">
          <cell r="F2221">
            <v>25.35</v>
          </cell>
        </row>
        <row r="2227">
          <cell r="F2227">
            <v>16692.63</v>
          </cell>
        </row>
        <row r="2232">
          <cell r="F2232">
            <v>2549.42</v>
          </cell>
        </row>
        <row r="2261">
          <cell r="F2261">
            <v>41431.94</v>
          </cell>
        </row>
        <row r="2306">
          <cell r="F2306">
            <v>760.81000000000006</v>
          </cell>
        </row>
        <row r="2323">
          <cell r="F2323">
            <v>7093.27</v>
          </cell>
        </row>
        <row r="2330">
          <cell r="F2330">
            <v>2509.0666666666671</v>
          </cell>
        </row>
        <row r="2336">
          <cell r="F2336">
            <v>1.8120000000000001</v>
          </cell>
        </row>
        <row r="2341">
          <cell r="F2341">
            <v>39645.990000000005</v>
          </cell>
        </row>
        <row r="2352">
          <cell r="F2352">
            <v>42888.259999999995</v>
          </cell>
        </row>
        <row r="2401">
          <cell r="F2401">
            <v>18656.027699999999</v>
          </cell>
        </row>
        <row r="2410">
          <cell r="F2410">
            <v>1113.0774999999999</v>
          </cell>
        </row>
        <row r="2421">
          <cell r="F2421">
            <v>1109.0812000000001</v>
          </cell>
        </row>
        <row r="2430">
          <cell r="F2430">
            <v>1055.3113000000001</v>
          </cell>
        </row>
        <row r="2457">
          <cell r="F2457">
            <v>201.38</v>
          </cell>
        </row>
        <row r="2466">
          <cell r="F2466">
            <v>2926.82</v>
          </cell>
        </row>
        <row r="2497">
          <cell r="F2497">
            <v>78.144451332920028</v>
          </cell>
        </row>
        <row r="2505">
          <cell r="F2505">
            <v>920.21</v>
          </cell>
        </row>
        <row r="2527">
          <cell r="G2527">
            <v>911.52</v>
          </cell>
        </row>
        <row r="2554">
          <cell r="F2554">
            <v>1876.27</v>
          </cell>
        </row>
        <row r="2573">
          <cell r="F2573">
            <v>71.089357142857139</v>
          </cell>
        </row>
        <row r="2587">
          <cell r="F2587">
            <v>1966.77</v>
          </cell>
        </row>
        <row r="2594">
          <cell r="F2594">
            <v>85.511739130434776</v>
          </cell>
        </row>
        <row r="2600">
          <cell r="F2600">
            <v>172.41000000000003</v>
          </cell>
        </row>
        <row r="2609">
          <cell r="F2609">
            <v>18.185700000000001</v>
          </cell>
        </row>
        <row r="2614">
          <cell r="F2614">
            <v>159.89687499999999</v>
          </cell>
        </row>
        <row r="2643">
          <cell r="F2643">
            <v>23.04</v>
          </cell>
        </row>
        <row r="2648">
          <cell r="F2648">
            <v>18.489999999999998</v>
          </cell>
        </row>
        <row r="2655">
          <cell r="F2655">
            <v>4.4000000000000004</v>
          </cell>
        </row>
        <row r="2661">
          <cell r="F2661">
            <v>100.4</v>
          </cell>
        </row>
        <row r="2669">
          <cell r="F2669">
            <v>77.930000000000007</v>
          </cell>
        </row>
        <row r="2677">
          <cell r="F2677">
            <v>25.74</v>
          </cell>
        </row>
        <row r="2684">
          <cell r="F2684">
            <v>15.04</v>
          </cell>
        </row>
        <row r="2693">
          <cell r="F2693">
            <v>14.11</v>
          </cell>
        </row>
        <row r="2702">
          <cell r="F2702">
            <v>9.89</v>
          </cell>
        </row>
        <row r="2711">
          <cell r="F2711">
            <v>1311.8</v>
          </cell>
        </row>
        <row r="2748">
          <cell r="F2748">
            <v>5424.2700000000013</v>
          </cell>
        </row>
        <row r="2758">
          <cell r="F2758">
            <v>5228.920000000001</v>
          </cell>
        </row>
        <row r="2769">
          <cell r="F2769">
            <v>103.15</v>
          </cell>
        </row>
        <row r="2794">
          <cell r="F2794">
            <v>43.009681540541791</v>
          </cell>
        </row>
        <row r="2811">
          <cell r="F2811">
            <v>1189.9000000000001</v>
          </cell>
        </row>
        <row r="2859">
          <cell r="F2859">
            <v>168.00835396558961</v>
          </cell>
        </row>
        <row r="2861">
          <cell r="F2861">
            <v>135</v>
          </cell>
        </row>
        <row r="2868">
          <cell r="F2868">
            <v>6539.14</v>
          </cell>
        </row>
        <row r="2882">
          <cell r="F2882">
            <v>202.86</v>
          </cell>
        </row>
        <row r="2904">
          <cell r="F2904">
            <v>2810.4569019607843</v>
          </cell>
        </row>
        <row r="2951">
          <cell r="F2951">
            <v>2901.22</v>
          </cell>
        </row>
        <row r="2959">
          <cell r="F2959">
            <v>360.57</v>
          </cell>
        </row>
        <row r="2968">
          <cell r="F2968">
            <v>218.69</v>
          </cell>
        </row>
        <row r="2993">
          <cell r="F2993">
            <v>2027.65</v>
          </cell>
        </row>
        <row r="3010">
          <cell r="F3010">
            <v>13799.810000000001</v>
          </cell>
        </row>
        <row r="3019">
          <cell r="F3019">
            <v>56.6297</v>
          </cell>
        </row>
        <row r="3040">
          <cell r="F3040">
            <v>1706.31</v>
          </cell>
        </row>
        <row r="3054">
          <cell r="F3054">
            <v>7671.4899999999989</v>
          </cell>
        </row>
        <row r="3068">
          <cell r="F3068">
            <v>7243.3</v>
          </cell>
        </row>
        <row r="3076">
          <cell r="F3076">
            <v>79979.179999999993</v>
          </cell>
        </row>
        <row r="3092">
          <cell r="F3092">
            <v>4655.41</v>
          </cell>
        </row>
        <row r="3210">
          <cell r="F3210">
            <v>8152.32</v>
          </cell>
        </row>
        <row r="3217">
          <cell r="F3217">
            <v>8918.0400000000009</v>
          </cell>
        </row>
        <row r="3225">
          <cell r="F3225">
            <v>14854.81</v>
          </cell>
        </row>
        <row r="3276">
          <cell r="F3276">
            <v>12985.97</v>
          </cell>
        </row>
        <row r="3303">
          <cell r="F3303">
            <v>322.12970000000001</v>
          </cell>
        </row>
        <row r="3336">
          <cell r="F3336">
            <v>3665.67</v>
          </cell>
        </row>
        <row r="3391">
          <cell r="F3391">
            <v>246.41</v>
          </cell>
        </row>
        <row r="3406">
          <cell r="F3406">
            <v>162.4</v>
          </cell>
        </row>
        <row r="3413">
          <cell r="F3413">
            <v>208.74</v>
          </cell>
        </row>
        <row r="3418">
          <cell r="F3418">
            <v>334.92230000000001</v>
          </cell>
        </row>
        <row r="3427">
          <cell r="F3427">
            <v>18.141200000000001</v>
          </cell>
        </row>
        <row r="3436">
          <cell r="F3436">
            <v>57253.54</v>
          </cell>
        </row>
        <row r="3479">
          <cell r="F3479">
            <v>2330.71</v>
          </cell>
        </row>
        <row r="3501">
          <cell r="F3501">
            <v>802.43</v>
          </cell>
        </row>
        <row r="3515">
          <cell r="F3515">
            <v>594.9</v>
          </cell>
        </row>
        <row r="3542">
          <cell r="F3542">
            <v>3116.2</v>
          </cell>
        </row>
        <row r="3583">
          <cell r="F3583">
            <v>4437.3599999999997</v>
          </cell>
        </row>
        <row r="3662">
          <cell r="F3662">
            <v>451680.34</v>
          </cell>
        </row>
        <row r="3728">
          <cell r="F3728">
            <v>2083.3000000000002</v>
          </cell>
        </row>
        <row r="3764">
          <cell r="F3764">
            <v>77.365899999999996</v>
          </cell>
        </row>
        <row r="3778">
          <cell r="F3778">
            <v>199.02</v>
          </cell>
        </row>
        <row r="3792">
          <cell r="F3792">
            <v>2327.92</v>
          </cell>
        </row>
        <row r="3831">
          <cell r="F3831">
            <v>136251.03</v>
          </cell>
        </row>
        <row r="3955">
          <cell r="F3955">
            <v>202.95</v>
          </cell>
        </row>
        <row r="3981">
          <cell r="F3981">
            <v>42117.3</v>
          </cell>
        </row>
        <row r="4032">
          <cell r="F4032">
            <v>39110.019999999997</v>
          </cell>
        </row>
        <row r="4042">
          <cell r="F4042">
            <v>2829.36</v>
          </cell>
        </row>
        <row r="4060">
          <cell r="F4060">
            <v>232.6799</v>
          </cell>
        </row>
        <row r="4067">
          <cell r="F4067">
            <v>686.58</v>
          </cell>
        </row>
        <row r="4096">
          <cell r="F4096">
            <v>262540.26140000002</v>
          </cell>
        </row>
        <row r="4174">
          <cell r="F4174">
            <v>720.43</v>
          </cell>
        </row>
        <row r="4183">
          <cell r="F4183">
            <v>1971.51</v>
          </cell>
        </row>
        <row r="4221">
          <cell r="F4221">
            <v>1264.6400000000001</v>
          </cell>
        </row>
        <row r="4227">
          <cell r="F4227">
            <v>126.46</v>
          </cell>
        </row>
        <row r="4235">
          <cell r="F4235">
            <v>572.59</v>
          </cell>
        </row>
        <row r="4246">
          <cell r="F4246">
            <v>4572.95</v>
          </cell>
        </row>
        <row r="4339">
          <cell r="F4339">
            <v>976.11</v>
          </cell>
        </row>
        <row r="4356">
          <cell r="F4356">
            <v>95.171899999999994</v>
          </cell>
        </row>
        <row r="4366">
          <cell r="F4366">
            <v>563.83270000000005</v>
          </cell>
        </row>
        <row r="4375">
          <cell r="F4375">
            <v>1031.2530969999998</v>
          </cell>
        </row>
        <row r="4383">
          <cell r="F4383">
            <v>790.66049999999996</v>
          </cell>
        </row>
        <row r="4412">
          <cell r="F4412">
            <v>153.0789</v>
          </cell>
        </row>
        <row r="4425">
          <cell r="F4425">
            <v>969.23</v>
          </cell>
        </row>
        <row r="4434">
          <cell r="F4434">
            <v>1485.35</v>
          </cell>
        </row>
        <row r="4446">
          <cell r="F4446">
            <v>102961.07</v>
          </cell>
        </row>
        <row r="4454">
          <cell r="F4454">
            <v>216.56</v>
          </cell>
        </row>
        <row r="4467">
          <cell r="F4467">
            <v>974.3</v>
          </cell>
        </row>
        <row r="4474">
          <cell r="F4474">
            <v>20707.84</v>
          </cell>
        </row>
        <row r="4534">
          <cell r="F4534">
            <v>20707.84</v>
          </cell>
        </row>
        <row r="4597">
          <cell r="F4597">
            <v>32.701133333333331</v>
          </cell>
        </row>
        <row r="4605">
          <cell r="F4605">
            <v>1046.7942600000001</v>
          </cell>
        </row>
        <row r="4616">
          <cell r="F4616">
            <v>7621.4653999999991</v>
          </cell>
        </row>
        <row r="4626">
          <cell r="F4626">
            <v>13687.852800000001</v>
          </cell>
        </row>
        <row r="4637">
          <cell r="F4637">
            <v>11905.72</v>
          </cell>
        </row>
        <row r="4654">
          <cell r="F4654">
            <v>1761.8627048000003</v>
          </cell>
        </row>
        <row r="4665">
          <cell r="F4665">
            <v>202.86</v>
          </cell>
        </row>
        <row r="4671">
          <cell r="F4671">
            <v>468.89</v>
          </cell>
        </row>
        <row r="4680">
          <cell r="F4680">
            <v>76979.53439999999</v>
          </cell>
        </row>
        <row r="4728">
          <cell r="G4728">
            <v>1423.984543</v>
          </cell>
        </row>
        <row r="4731">
          <cell r="F4731">
            <v>239.24</v>
          </cell>
        </row>
        <row r="4739">
          <cell r="F4739">
            <v>1523.87</v>
          </cell>
        </row>
        <row r="4762">
          <cell r="G4762">
            <v>25729.334318291956</v>
          </cell>
        </row>
        <row r="4765">
          <cell r="F4765">
            <v>3285.1920512820511</v>
          </cell>
        </row>
        <row r="4777">
          <cell r="F4777">
            <v>864.35</v>
          </cell>
        </row>
        <row r="4784">
          <cell r="F4784">
            <v>5845.5048079754615</v>
          </cell>
        </row>
        <row r="4795">
          <cell r="F4795">
            <v>159.57</v>
          </cell>
        </row>
        <row r="4803">
          <cell r="F4803">
            <v>65489.26</v>
          </cell>
        </row>
        <row r="4814">
          <cell r="F4814">
            <v>10659.508789616446</v>
          </cell>
        </row>
        <row r="4829">
          <cell r="F4829">
            <v>1477.3865999999998</v>
          </cell>
        </row>
        <row r="4837">
          <cell r="F4837">
            <v>960.92849999999999</v>
          </cell>
        </row>
        <row r="4844">
          <cell r="F4844">
            <v>23718.27</v>
          </cell>
        </row>
        <row r="4858">
          <cell r="F4858">
            <v>26304.04</v>
          </cell>
        </row>
        <row r="4872">
          <cell r="F4872">
            <v>43299.57</v>
          </cell>
        </row>
        <row r="4886">
          <cell r="F4886">
            <v>43628.89</v>
          </cell>
        </row>
        <row r="4900">
          <cell r="F4900">
            <v>63974.080000000002</v>
          </cell>
        </row>
        <row r="4913">
          <cell r="F4913">
            <v>73394.570000000007</v>
          </cell>
        </row>
        <row r="4926">
          <cell r="F4926">
            <v>28172.83</v>
          </cell>
        </row>
        <row r="4938">
          <cell r="F4938">
            <v>31772.79</v>
          </cell>
        </row>
        <row r="4950">
          <cell r="F4950">
            <v>51543.93</v>
          </cell>
        </row>
        <row r="4963">
          <cell r="F4963">
            <v>43486.7</v>
          </cell>
        </row>
        <row r="4976">
          <cell r="F4976">
            <v>50741.05</v>
          </cell>
        </row>
        <row r="4989">
          <cell r="F4989">
            <v>41962.69</v>
          </cell>
        </row>
        <row r="5002">
          <cell r="F5002">
            <v>53826.23</v>
          </cell>
        </row>
        <row r="5029">
          <cell r="F5029">
            <v>47335.58</v>
          </cell>
        </row>
        <row r="5042">
          <cell r="F5042">
            <v>49749.53</v>
          </cell>
        </row>
        <row r="5055">
          <cell r="F5055">
            <v>45295.69</v>
          </cell>
        </row>
        <row r="5069">
          <cell r="F5069">
            <v>21950.830087499999</v>
          </cell>
        </row>
        <row r="5082">
          <cell r="F5082">
            <v>34003.228193563089</v>
          </cell>
        </row>
        <row r="5095">
          <cell r="F5095">
            <v>1484.54</v>
          </cell>
        </row>
        <row r="5108">
          <cell r="F5108">
            <v>5983.24</v>
          </cell>
        </row>
        <row r="5117">
          <cell r="F5117">
            <v>395652.14</v>
          </cell>
        </row>
        <row r="5127">
          <cell r="F5127">
            <v>42967.67</v>
          </cell>
        </row>
        <row r="5137">
          <cell r="F5137">
            <v>35652.74</v>
          </cell>
        </row>
        <row r="5151">
          <cell r="F5151">
            <v>47960.43</v>
          </cell>
        </row>
        <row r="5166">
          <cell r="F5166">
            <v>39223.339999999997</v>
          </cell>
        </row>
        <row r="5194">
          <cell r="F5194">
            <v>79439.899999999994</v>
          </cell>
        </row>
        <row r="5204">
          <cell r="F5204">
            <v>100528.88</v>
          </cell>
        </row>
        <row r="5221">
          <cell r="G5221">
            <v>32975.540836608088</v>
          </cell>
        </row>
        <row r="5225">
          <cell r="F5225">
            <v>1429.5712277330026</v>
          </cell>
        </row>
        <row r="5239">
          <cell r="G5239">
            <v>143.36053648293964</v>
          </cell>
        </row>
        <row r="5260">
          <cell r="G5260">
            <v>23172.629273633236</v>
          </cell>
        </row>
        <row r="5263">
          <cell r="F5263">
            <v>42967.67</v>
          </cell>
        </row>
        <row r="5273">
          <cell r="F5273">
            <v>33705.65</v>
          </cell>
        </row>
        <row r="5281">
          <cell r="F5281">
            <v>33736.49</v>
          </cell>
        </row>
        <row r="5294">
          <cell r="F5294">
            <v>37.69</v>
          </cell>
        </row>
        <row r="5304">
          <cell r="F5304">
            <v>49.715699999999998</v>
          </cell>
        </row>
        <row r="5309">
          <cell r="F5309">
            <v>214.49</v>
          </cell>
        </row>
        <row r="5316">
          <cell r="F5316">
            <v>725.63</v>
          </cell>
        </row>
        <row r="5322">
          <cell r="F5322">
            <v>213.34</v>
          </cell>
        </row>
        <row r="5333">
          <cell r="F5333">
            <v>258.36</v>
          </cell>
        </row>
        <row r="5341">
          <cell r="F5341">
            <v>1504.3172727272724</v>
          </cell>
        </row>
        <row r="5355">
          <cell r="G5355">
            <v>26285.846818291957</v>
          </cell>
        </row>
        <row r="5359">
          <cell r="F5359">
            <v>14327.31</v>
          </cell>
        </row>
        <row r="5377">
          <cell r="F5377">
            <v>1684.79</v>
          </cell>
        </row>
        <row r="5387">
          <cell r="F5387">
            <v>1925.4828</v>
          </cell>
        </row>
        <row r="5404">
          <cell r="F5404">
            <v>2883.616</v>
          </cell>
        </row>
        <row r="5418">
          <cell r="F5418">
            <v>6530.5219999999999</v>
          </cell>
        </row>
        <row r="5432">
          <cell r="F5432">
            <v>24677.76678333334</v>
          </cell>
        </row>
        <row r="5445">
          <cell r="F5445">
            <v>1188.2583555555555</v>
          </cell>
        </row>
      </sheetData>
      <sheetData sheetId="6">
        <row r="1">
          <cell r="B1">
            <v>1</v>
          </cell>
        </row>
        <row r="7">
          <cell r="G7">
            <v>57.02</v>
          </cell>
        </row>
        <row r="9">
          <cell r="G9">
            <v>1220.4000000000001</v>
          </cell>
        </row>
        <row r="10">
          <cell r="G10">
            <v>1306.71</v>
          </cell>
        </row>
        <row r="11">
          <cell r="G11">
            <v>1482.12</v>
          </cell>
        </row>
        <row r="12">
          <cell r="G12">
            <v>1834.32</v>
          </cell>
        </row>
        <row r="13">
          <cell r="G13">
            <v>2050.09</v>
          </cell>
        </row>
        <row r="14">
          <cell r="G14">
            <v>2487.21</v>
          </cell>
        </row>
        <row r="15">
          <cell r="G15">
            <v>3055.19</v>
          </cell>
        </row>
        <row r="31">
          <cell r="G31">
            <v>754.24</v>
          </cell>
        </row>
        <row r="35">
          <cell r="G35">
            <v>4876</v>
          </cell>
        </row>
        <row r="37">
          <cell r="G37">
            <v>261</v>
          </cell>
        </row>
        <row r="39">
          <cell r="G39">
            <v>14.255000000000001</v>
          </cell>
        </row>
        <row r="40">
          <cell r="G40">
            <v>75000</v>
          </cell>
        </row>
        <row r="42">
          <cell r="G42">
            <v>42.765000000000001</v>
          </cell>
        </row>
        <row r="43">
          <cell r="G43">
            <v>300</v>
          </cell>
        </row>
        <row r="45">
          <cell r="G45">
            <v>1354</v>
          </cell>
        </row>
        <row r="47">
          <cell r="G47">
            <v>350</v>
          </cell>
        </row>
        <row r="49">
          <cell r="G49">
            <v>68.849999999999994</v>
          </cell>
        </row>
        <row r="52">
          <cell r="G52">
            <v>150.13999999999999</v>
          </cell>
        </row>
        <row r="54">
          <cell r="G54">
            <v>98.6</v>
          </cell>
        </row>
        <row r="63">
          <cell r="G63">
            <v>1345</v>
          </cell>
        </row>
        <row r="66">
          <cell r="G66">
            <v>52.11</v>
          </cell>
        </row>
        <row r="68">
          <cell r="G68">
            <v>18</v>
          </cell>
        </row>
        <row r="69">
          <cell r="G69">
            <v>51.92</v>
          </cell>
        </row>
        <row r="83">
          <cell r="G83">
            <v>7375</v>
          </cell>
        </row>
        <row r="84">
          <cell r="G84">
            <v>14750</v>
          </cell>
        </row>
        <row r="86">
          <cell r="G86">
            <v>2360</v>
          </cell>
        </row>
        <row r="87">
          <cell r="G87">
            <v>312.58278145695368</v>
          </cell>
        </row>
        <row r="89">
          <cell r="G89">
            <v>550</v>
          </cell>
        </row>
        <row r="91">
          <cell r="G91">
            <v>206.5</v>
          </cell>
        </row>
        <row r="93">
          <cell r="G93">
            <v>571.13</v>
          </cell>
        </row>
        <row r="94">
          <cell r="G94">
            <v>91.29</v>
          </cell>
        </row>
        <row r="107">
          <cell r="G107">
            <v>175</v>
          </cell>
        </row>
        <row r="108">
          <cell r="G108">
            <v>250</v>
          </cell>
        </row>
        <row r="111">
          <cell r="G111">
            <v>35</v>
          </cell>
        </row>
        <row r="112">
          <cell r="G112">
            <v>8.5</v>
          </cell>
        </row>
        <row r="121">
          <cell r="G121">
            <v>9000</v>
          </cell>
        </row>
        <row r="122">
          <cell r="G122">
            <v>897</v>
          </cell>
        </row>
        <row r="125">
          <cell r="G125">
            <v>1975.0013999999999</v>
          </cell>
        </row>
        <row r="135">
          <cell r="G135">
            <v>15000</v>
          </cell>
        </row>
        <row r="136">
          <cell r="G136">
            <v>150000</v>
          </cell>
        </row>
        <row r="137">
          <cell r="G137">
            <v>20000</v>
          </cell>
        </row>
        <row r="138">
          <cell r="G138">
            <v>12544400</v>
          </cell>
        </row>
        <row r="139">
          <cell r="G139">
            <v>1200000</v>
          </cell>
        </row>
        <row r="140">
          <cell r="G140">
            <v>210000</v>
          </cell>
        </row>
        <row r="143">
          <cell r="G143">
            <v>6000</v>
          </cell>
        </row>
        <row r="144">
          <cell r="G144">
            <v>14305</v>
          </cell>
        </row>
        <row r="145">
          <cell r="G145">
            <v>1800</v>
          </cell>
        </row>
        <row r="146">
          <cell r="G146">
            <v>3200</v>
          </cell>
        </row>
        <row r="147">
          <cell r="G147">
            <v>700</v>
          </cell>
        </row>
        <row r="148">
          <cell r="G148">
            <v>750</v>
          </cell>
        </row>
        <row r="149">
          <cell r="G149">
            <v>885</v>
          </cell>
        </row>
        <row r="151">
          <cell r="G151">
            <v>510.1848</v>
          </cell>
        </row>
        <row r="152">
          <cell r="G152">
            <v>56</v>
          </cell>
        </row>
        <row r="153">
          <cell r="G153">
            <v>95</v>
          </cell>
        </row>
        <row r="154">
          <cell r="G154">
            <v>109</v>
          </cell>
        </row>
        <row r="155">
          <cell r="G155">
            <v>94</v>
          </cell>
        </row>
        <row r="156">
          <cell r="G156">
            <v>75.010000000000005</v>
          </cell>
        </row>
        <row r="159">
          <cell r="G159">
            <v>217.42933333333332</v>
          </cell>
        </row>
        <row r="160">
          <cell r="G160">
            <v>410</v>
          </cell>
        </row>
        <row r="162">
          <cell r="G162">
            <v>1504.5</v>
          </cell>
        </row>
        <row r="163">
          <cell r="G163">
            <v>135.69999999999999</v>
          </cell>
        </row>
        <row r="164">
          <cell r="G164">
            <v>413</v>
          </cell>
        </row>
        <row r="165">
          <cell r="G165">
            <v>4218.5</v>
          </cell>
        </row>
        <row r="166">
          <cell r="G166">
            <v>2354.1</v>
          </cell>
        </row>
        <row r="167">
          <cell r="G167">
            <v>53.099999999999994</v>
          </cell>
        </row>
        <row r="170">
          <cell r="G170">
            <v>154.16666666666666</v>
          </cell>
        </row>
        <row r="171">
          <cell r="G171">
            <v>93.686666666666667</v>
          </cell>
        </row>
        <row r="172">
          <cell r="G172">
            <v>45</v>
          </cell>
        </row>
        <row r="177">
          <cell r="G177">
            <v>44887.199999999997</v>
          </cell>
        </row>
        <row r="178">
          <cell r="G178">
            <v>42900</v>
          </cell>
        </row>
        <row r="179">
          <cell r="G179">
            <v>21476</v>
          </cell>
        </row>
        <row r="181">
          <cell r="G181">
            <v>19</v>
          </cell>
        </row>
        <row r="182">
          <cell r="G182">
            <v>15030</v>
          </cell>
        </row>
        <row r="185">
          <cell r="G185">
            <v>1817.1499999999999</v>
          </cell>
        </row>
        <row r="188">
          <cell r="G188">
            <v>6568.7039999999997</v>
          </cell>
        </row>
        <row r="196">
          <cell r="G196">
            <v>60</v>
          </cell>
        </row>
        <row r="197">
          <cell r="G197">
            <v>1919.98</v>
          </cell>
        </row>
        <row r="198">
          <cell r="G198">
            <v>26.41</v>
          </cell>
        </row>
        <row r="199">
          <cell r="G199">
            <v>28.88</v>
          </cell>
        </row>
        <row r="200">
          <cell r="G200">
            <v>9728.92</v>
          </cell>
        </row>
        <row r="201">
          <cell r="G201">
            <v>705</v>
          </cell>
        </row>
        <row r="203">
          <cell r="G203">
            <v>720</v>
          </cell>
        </row>
        <row r="215">
          <cell r="G215">
            <v>9953.2999999999993</v>
          </cell>
        </row>
        <row r="217">
          <cell r="G217">
            <v>24972.16</v>
          </cell>
        </row>
        <row r="223">
          <cell r="G223">
            <v>3.75</v>
          </cell>
        </row>
        <row r="224">
          <cell r="G224">
            <v>16.579999999999998</v>
          </cell>
        </row>
        <row r="225">
          <cell r="G225">
            <v>6.51</v>
          </cell>
        </row>
        <row r="226">
          <cell r="G226">
            <v>50.96</v>
          </cell>
        </row>
        <row r="228">
          <cell r="G228">
            <v>5.23</v>
          </cell>
        </row>
        <row r="230">
          <cell r="G230">
            <v>360</v>
          </cell>
        </row>
        <row r="237">
          <cell r="G237">
            <v>250</v>
          </cell>
        </row>
        <row r="240">
          <cell r="G240">
            <v>200</v>
          </cell>
        </row>
        <row r="243">
          <cell r="G243">
            <v>1103.5</v>
          </cell>
        </row>
        <row r="244">
          <cell r="G244">
            <v>3501.58</v>
          </cell>
        </row>
        <row r="246">
          <cell r="G246">
            <v>3200</v>
          </cell>
        </row>
        <row r="247">
          <cell r="G247">
            <v>8900</v>
          </cell>
        </row>
        <row r="248">
          <cell r="G248">
            <v>5500</v>
          </cell>
        </row>
        <row r="249">
          <cell r="G249">
            <v>9944.1</v>
          </cell>
        </row>
        <row r="268">
          <cell r="G268">
            <v>654.99</v>
          </cell>
        </row>
        <row r="269">
          <cell r="G269">
            <v>270.39999999999998</v>
          </cell>
        </row>
        <row r="270">
          <cell r="G270">
            <v>6000</v>
          </cell>
        </row>
        <row r="271">
          <cell r="G271">
            <v>40.417826086956524</v>
          </cell>
        </row>
        <row r="283">
          <cell r="G283">
            <v>5000</v>
          </cell>
        </row>
        <row r="284">
          <cell r="G284">
            <v>410</v>
          </cell>
        </row>
        <row r="286">
          <cell r="G286">
            <v>750</v>
          </cell>
        </row>
        <row r="287">
          <cell r="G287">
            <v>1450</v>
          </cell>
        </row>
        <row r="288">
          <cell r="G288">
            <v>113</v>
          </cell>
        </row>
        <row r="289">
          <cell r="G289">
            <v>113</v>
          </cell>
        </row>
        <row r="292">
          <cell r="G292">
            <v>1249.99</v>
          </cell>
        </row>
        <row r="293">
          <cell r="G293">
            <v>1770</v>
          </cell>
        </row>
        <row r="294">
          <cell r="G294">
            <v>1100</v>
          </cell>
        </row>
        <row r="295">
          <cell r="G295">
            <v>1500</v>
          </cell>
        </row>
        <row r="296">
          <cell r="G296">
            <v>1500</v>
          </cell>
        </row>
        <row r="297">
          <cell r="G297">
            <v>600</v>
          </cell>
        </row>
        <row r="301">
          <cell r="G301">
            <v>3800</v>
          </cell>
        </row>
        <row r="302">
          <cell r="G302">
            <v>3800</v>
          </cell>
        </row>
        <row r="304">
          <cell r="G304">
            <v>3800</v>
          </cell>
        </row>
        <row r="305">
          <cell r="G305">
            <v>3800</v>
          </cell>
        </row>
        <row r="306">
          <cell r="G306">
            <v>3800</v>
          </cell>
        </row>
        <row r="307">
          <cell r="G307">
            <v>120</v>
          </cell>
        </row>
        <row r="308">
          <cell r="G308">
            <v>48</v>
          </cell>
        </row>
        <row r="309">
          <cell r="G309">
            <v>41.84</v>
          </cell>
        </row>
        <row r="310">
          <cell r="G310">
            <v>33</v>
          </cell>
        </row>
        <row r="312">
          <cell r="G312">
            <v>5759.3451800000003</v>
          </cell>
        </row>
        <row r="313">
          <cell r="G313">
            <v>6001.21</v>
          </cell>
        </row>
        <row r="314">
          <cell r="G314">
            <v>10822.76</v>
          </cell>
        </row>
        <row r="315">
          <cell r="G315">
            <v>11322.76</v>
          </cell>
        </row>
        <row r="316">
          <cell r="G316">
            <v>11822.76</v>
          </cell>
        </row>
        <row r="321">
          <cell r="G321">
            <v>121</v>
          </cell>
        </row>
        <row r="322">
          <cell r="G322">
            <v>121</v>
          </cell>
        </row>
        <row r="325">
          <cell r="G325">
            <v>340</v>
          </cell>
        </row>
        <row r="326">
          <cell r="G326">
            <v>120.06</v>
          </cell>
        </row>
        <row r="330">
          <cell r="G330">
            <v>200</v>
          </cell>
        </row>
        <row r="331">
          <cell r="G331">
            <v>70</v>
          </cell>
        </row>
        <row r="332">
          <cell r="G332">
            <v>70</v>
          </cell>
        </row>
        <row r="333">
          <cell r="G333">
            <v>80</v>
          </cell>
        </row>
        <row r="334">
          <cell r="G334">
            <v>495</v>
          </cell>
        </row>
        <row r="335">
          <cell r="G335">
            <v>664.19</v>
          </cell>
        </row>
        <row r="337">
          <cell r="G337">
            <v>495</v>
          </cell>
        </row>
        <row r="338">
          <cell r="G338">
            <v>735.44</v>
          </cell>
        </row>
        <row r="340">
          <cell r="G340">
            <v>70</v>
          </cell>
        </row>
        <row r="341">
          <cell r="G341">
            <v>4500</v>
          </cell>
        </row>
        <row r="343">
          <cell r="G343">
            <v>4500</v>
          </cell>
        </row>
        <row r="347">
          <cell r="G347">
            <v>1000.64</v>
          </cell>
        </row>
        <row r="352">
          <cell r="G352">
            <v>1345.0347999999999</v>
          </cell>
        </row>
        <row r="354">
          <cell r="G354">
            <v>2889</v>
          </cell>
        </row>
        <row r="355">
          <cell r="G355">
            <v>800</v>
          </cell>
        </row>
        <row r="356">
          <cell r="G356">
            <v>6790</v>
          </cell>
        </row>
        <row r="357">
          <cell r="G357">
            <v>2000</v>
          </cell>
        </row>
        <row r="359">
          <cell r="G359">
            <v>1266.33</v>
          </cell>
        </row>
        <row r="360">
          <cell r="G360">
            <v>47.56</v>
          </cell>
        </row>
        <row r="361">
          <cell r="G361">
            <v>62.68</v>
          </cell>
        </row>
        <row r="365">
          <cell r="G365">
            <v>27.82</v>
          </cell>
        </row>
        <row r="369">
          <cell r="G369">
            <v>290.27999999999997</v>
          </cell>
        </row>
        <row r="370">
          <cell r="G370">
            <v>152.38999999999999</v>
          </cell>
        </row>
        <row r="371">
          <cell r="G371">
            <v>51.92</v>
          </cell>
        </row>
        <row r="372">
          <cell r="G372">
            <v>475.6</v>
          </cell>
        </row>
        <row r="373">
          <cell r="G373">
            <v>28</v>
          </cell>
        </row>
        <row r="374">
          <cell r="G374">
            <v>105.68</v>
          </cell>
        </row>
        <row r="375">
          <cell r="G375">
            <v>3</v>
          </cell>
        </row>
        <row r="376">
          <cell r="G376">
            <v>15</v>
          </cell>
        </row>
        <row r="380">
          <cell r="G380">
            <v>45.7</v>
          </cell>
        </row>
        <row r="381">
          <cell r="G381">
            <v>162</v>
          </cell>
        </row>
        <row r="382">
          <cell r="G382">
            <v>97.47</v>
          </cell>
        </row>
        <row r="384">
          <cell r="G384">
            <v>78.13</v>
          </cell>
        </row>
        <row r="386">
          <cell r="G386">
            <v>2600</v>
          </cell>
        </row>
        <row r="388">
          <cell r="G388">
            <v>17.7</v>
          </cell>
        </row>
        <row r="392">
          <cell r="G392">
            <v>225</v>
          </cell>
        </row>
        <row r="393">
          <cell r="G393">
            <v>423.4</v>
          </cell>
        </row>
        <row r="396">
          <cell r="G396">
            <v>300.89999999999998</v>
          </cell>
        </row>
        <row r="397">
          <cell r="G397">
            <v>395</v>
          </cell>
        </row>
        <row r="398">
          <cell r="G398">
            <v>780</v>
          </cell>
        </row>
        <row r="399">
          <cell r="G399">
            <v>90</v>
          </cell>
        </row>
        <row r="400">
          <cell r="G400">
            <v>25</v>
          </cell>
        </row>
        <row r="402">
          <cell r="G402">
            <v>2</v>
          </cell>
        </row>
        <row r="403">
          <cell r="G403">
            <v>225</v>
          </cell>
        </row>
        <row r="408">
          <cell r="G408">
            <v>900</v>
          </cell>
        </row>
        <row r="409">
          <cell r="G409">
            <v>195</v>
          </cell>
        </row>
        <row r="412">
          <cell r="G412">
            <v>250</v>
          </cell>
        </row>
        <row r="413">
          <cell r="G413">
            <v>385</v>
          </cell>
        </row>
        <row r="414">
          <cell r="G414">
            <v>1115.8</v>
          </cell>
        </row>
        <row r="415">
          <cell r="G415">
            <v>44809.0461</v>
          </cell>
        </row>
        <row r="416">
          <cell r="G416">
            <v>45746.207999999999</v>
          </cell>
        </row>
        <row r="417">
          <cell r="G417">
            <v>48430.620900000002</v>
          </cell>
        </row>
        <row r="418">
          <cell r="G418">
            <v>51210.338400000001</v>
          </cell>
        </row>
        <row r="419">
          <cell r="G419">
            <v>63409.3272</v>
          </cell>
        </row>
        <row r="420">
          <cell r="G420">
            <v>118209.4722</v>
          </cell>
        </row>
        <row r="421">
          <cell r="G421">
            <v>168228.5031</v>
          </cell>
        </row>
        <row r="422">
          <cell r="G422">
            <v>209114.1765</v>
          </cell>
        </row>
        <row r="423">
          <cell r="G423">
            <v>114100.785</v>
          </cell>
        </row>
        <row r="424">
          <cell r="G424">
            <v>8799.7914000000001</v>
          </cell>
        </row>
        <row r="425">
          <cell r="G425">
            <v>37063</v>
          </cell>
        </row>
        <row r="426">
          <cell r="G426">
            <v>14602.5</v>
          </cell>
        </row>
        <row r="427">
          <cell r="G427">
            <v>19204.5</v>
          </cell>
        </row>
        <row r="428">
          <cell r="G428">
            <v>2514.1934999999999</v>
          </cell>
        </row>
        <row r="429">
          <cell r="G429">
            <v>3016.4152200000003</v>
          </cell>
        </row>
        <row r="430">
          <cell r="G430">
            <v>4351.559940000001</v>
          </cell>
        </row>
        <row r="431">
          <cell r="G431">
            <v>4000</v>
          </cell>
        </row>
        <row r="432">
          <cell r="G432">
            <v>6886.7307600000004</v>
          </cell>
        </row>
        <row r="433">
          <cell r="G433">
            <v>10518.892019999999</v>
          </cell>
        </row>
        <row r="434">
          <cell r="G434">
            <v>18884.523840000002</v>
          </cell>
        </row>
        <row r="435">
          <cell r="G435">
            <v>41835.562859999998</v>
          </cell>
        </row>
        <row r="436">
          <cell r="G436">
            <v>750</v>
          </cell>
        </row>
        <row r="437">
          <cell r="G437">
            <v>70</v>
          </cell>
        </row>
        <row r="440">
          <cell r="G440">
            <v>8000</v>
          </cell>
        </row>
        <row r="441">
          <cell r="G441">
            <v>1200</v>
          </cell>
        </row>
        <row r="442">
          <cell r="G442">
            <v>4173</v>
          </cell>
        </row>
        <row r="444">
          <cell r="G444">
            <v>133.13</v>
          </cell>
        </row>
        <row r="450">
          <cell r="G450">
            <v>4</v>
          </cell>
        </row>
        <row r="453">
          <cell r="G453">
            <v>45.8</v>
          </cell>
        </row>
        <row r="454">
          <cell r="G454">
            <v>158.92599999999999</v>
          </cell>
        </row>
        <row r="455">
          <cell r="G455">
            <v>87.731247058823513</v>
          </cell>
        </row>
        <row r="456">
          <cell r="G456">
            <v>41.532517647058818</v>
          </cell>
        </row>
        <row r="457">
          <cell r="G457">
            <v>6.8538352941176477</v>
          </cell>
        </row>
        <row r="458">
          <cell r="G458">
            <v>4.3105882352941176</v>
          </cell>
        </row>
        <row r="460">
          <cell r="G460">
            <v>70</v>
          </cell>
        </row>
        <row r="461">
          <cell r="G461">
            <v>2080</v>
          </cell>
        </row>
        <row r="462">
          <cell r="G462">
            <v>453.75</v>
          </cell>
        </row>
        <row r="463">
          <cell r="G463">
            <v>600</v>
          </cell>
        </row>
        <row r="464">
          <cell r="G464">
            <v>33</v>
          </cell>
        </row>
        <row r="467">
          <cell r="G467">
            <v>104.21052631578948</v>
          </cell>
        </row>
        <row r="468">
          <cell r="G468">
            <v>8.9499999999999993</v>
          </cell>
        </row>
        <row r="470">
          <cell r="G470">
            <v>1600</v>
          </cell>
        </row>
        <row r="471">
          <cell r="G471">
            <v>700</v>
          </cell>
        </row>
        <row r="472">
          <cell r="G472">
            <v>145</v>
          </cell>
        </row>
        <row r="473">
          <cell r="G473">
            <v>75</v>
          </cell>
        </row>
        <row r="474">
          <cell r="G474">
            <v>84</v>
          </cell>
        </row>
        <row r="475">
          <cell r="G475">
            <v>4456.958333333333</v>
          </cell>
        </row>
        <row r="476">
          <cell r="G476">
            <v>160</v>
          </cell>
        </row>
        <row r="478">
          <cell r="G478">
            <v>275</v>
          </cell>
        </row>
        <row r="479">
          <cell r="G479">
            <v>75</v>
          </cell>
        </row>
        <row r="480">
          <cell r="G480">
            <v>4209.87</v>
          </cell>
        </row>
        <row r="481">
          <cell r="G481">
            <v>5938.39</v>
          </cell>
        </row>
        <row r="482">
          <cell r="G482">
            <v>60</v>
          </cell>
        </row>
        <row r="483">
          <cell r="G483">
            <v>10202.34</v>
          </cell>
        </row>
        <row r="484">
          <cell r="G484">
            <v>9210.6200000000008</v>
          </cell>
        </row>
        <row r="485">
          <cell r="G485">
            <v>12405.7</v>
          </cell>
        </row>
        <row r="486">
          <cell r="G486">
            <v>24989.200000000001</v>
          </cell>
        </row>
        <row r="492">
          <cell r="G492">
            <v>30700.400000000001</v>
          </cell>
        </row>
        <row r="493">
          <cell r="G493">
            <v>500</v>
          </cell>
        </row>
        <row r="499">
          <cell r="G499">
            <v>300</v>
          </cell>
        </row>
        <row r="500">
          <cell r="G500">
            <v>630.26813186813195</v>
          </cell>
        </row>
        <row r="501">
          <cell r="G501">
            <v>2280.0100000000002</v>
          </cell>
        </row>
        <row r="505">
          <cell r="G505">
            <v>950</v>
          </cell>
        </row>
        <row r="507">
          <cell r="G507">
            <v>3500</v>
          </cell>
        </row>
        <row r="509">
          <cell r="G509">
            <v>1197.42</v>
          </cell>
        </row>
        <row r="510">
          <cell r="G510">
            <v>590</v>
          </cell>
        </row>
        <row r="511">
          <cell r="G511">
            <v>8200</v>
          </cell>
        </row>
        <row r="512">
          <cell r="G512">
            <v>2006</v>
          </cell>
        </row>
        <row r="513">
          <cell r="G513">
            <v>196.60495999999998</v>
          </cell>
        </row>
        <row r="514">
          <cell r="G514">
            <v>2124</v>
          </cell>
        </row>
        <row r="515">
          <cell r="G515">
            <v>375</v>
          </cell>
        </row>
        <row r="516">
          <cell r="G516">
            <v>3000</v>
          </cell>
        </row>
        <row r="517">
          <cell r="G517">
            <v>25</v>
          </cell>
        </row>
        <row r="518">
          <cell r="G518">
            <v>2000</v>
          </cell>
        </row>
        <row r="519">
          <cell r="G519">
            <v>75</v>
          </cell>
        </row>
        <row r="521">
          <cell r="G521">
            <v>29.650400000000001</v>
          </cell>
        </row>
        <row r="523">
          <cell r="G523">
            <v>1312.5</v>
          </cell>
        </row>
        <row r="524">
          <cell r="G524">
            <v>2000</v>
          </cell>
        </row>
        <row r="526">
          <cell r="G526">
            <v>1500</v>
          </cell>
        </row>
        <row r="527">
          <cell r="G527">
            <v>1745.73</v>
          </cell>
        </row>
        <row r="528">
          <cell r="G528">
            <v>1483.1</v>
          </cell>
        </row>
        <row r="529">
          <cell r="G529">
            <v>1483.1</v>
          </cell>
        </row>
        <row r="530">
          <cell r="G530">
            <v>3100</v>
          </cell>
        </row>
        <row r="531">
          <cell r="G531">
            <v>400</v>
          </cell>
        </row>
        <row r="532">
          <cell r="G532">
            <v>250</v>
          </cell>
        </row>
        <row r="534">
          <cell r="G534">
            <v>3392</v>
          </cell>
        </row>
        <row r="535">
          <cell r="G535">
            <v>750</v>
          </cell>
        </row>
        <row r="536">
          <cell r="G536">
            <v>700</v>
          </cell>
        </row>
        <row r="537">
          <cell r="G537">
            <v>1900</v>
          </cell>
        </row>
        <row r="538">
          <cell r="G538">
            <v>3336.98</v>
          </cell>
        </row>
        <row r="543">
          <cell r="G543">
            <v>847</v>
          </cell>
        </row>
        <row r="544">
          <cell r="G544">
            <v>475</v>
          </cell>
        </row>
        <row r="545">
          <cell r="G545">
            <v>875</v>
          </cell>
        </row>
        <row r="546">
          <cell r="G546">
            <v>8000</v>
          </cell>
        </row>
        <row r="547">
          <cell r="G547">
            <v>15080</v>
          </cell>
        </row>
        <row r="548">
          <cell r="G548">
            <v>3352.43</v>
          </cell>
        </row>
        <row r="549">
          <cell r="G549">
            <v>1079.375</v>
          </cell>
        </row>
        <row r="550">
          <cell r="G550">
            <v>100</v>
          </cell>
        </row>
        <row r="551">
          <cell r="G551">
            <v>439.99</v>
          </cell>
        </row>
        <row r="552">
          <cell r="G552">
            <v>176.3</v>
          </cell>
        </row>
        <row r="553">
          <cell r="G553">
            <v>9080</v>
          </cell>
        </row>
        <row r="554">
          <cell r="G554">
            <v>165</v>
          </cell>
        </row>
        <row r="555">
          <cell r="G555">
            <v>100</v>
          </cell>
        </row>
        <row r="557">
          <cell r="G557">
            <v>200</v>
          </cell>
        </row>
        <row r="558">
          <cell r="G558">
            <v>450</v>
          </cell>
        </row>
        <row r="559">
          <cell r="G559">
            <v>220</v>
          </cell>
        </row>
        <row r="560">
          <cell r="G560">
            <v>2342.5</v>
          </cell>
        </row>
        <row r="562">
          <cell r="G562">
            <v>4000</v>
          </cell>
        </row>
        <row r="564">
          <cell r="G564">
            <v>525</v>
          </cell>
        </row>
        <row r="565">
          <cell r="G565">
            <v>441.46</v>
          </cell>
        </row>
        <row r="566">
          <cell r="G566">
            <v>900</v>
          </cell>
        </row>
        <row r="567">
          <cell r="G567">
            <v>25</v>
          </cell>
        </row>
        <row r="568">
          <cell r="G568">
            <v>1980</v>
          </cell>
        </row>
        <row r="569">
          <cell r="G569">
            <v>31</v>
          </cell>
        </row>
        <row r="571">
          <cell r="G571">
            <v>4987.21</v>
          </cell>
        </row>
        <row r="572">
          <cell r="G572">
            <v>455.8472727272727</v>
          </cell>
        </row>
        <row r="577">
          <cell r="G577">
            <v>31528.35</v>
          </cell>
        </row>
        <row r="581">
          <cell r="G581">
            <v>4000</v>
          </cell>
        </row>
        <row r="582">
          <cell r="G582">
            <v>708</v>
          </cell>
        </row>
        <row r="583">
          <cell r="G583">
            <v>70.8</v>
          </cell>
        </row>
        <row r="584">
          <cell r="G584">
            <v>70.8</v>
          </cell>
        </row>
        <row r="585">
          <cell r="G585">
            <v>70.8</v>
          </cell>
        </row>
        <row r="586">
          <cell r="G586">
            <v>354</v>
          </cell>
        </row>
        <row r="587">
          <cell r="G587">
            <v>259.59999999999997</v>
          </cell>
        </row>
        <row r="588">
          <cell r="G588">
            <v>10620</v>
          </cell>
        </row>
        <row r="589">
          <cell r="G589">
            <v>12980</v>
          </cell>
        </row>
        <row r="590">
          <cell r="G590">
            <v>10620</v>
          </cell>
        </row>
        <row r="591">
          <cell r="G591">
            <v>12980</v>
          </cell>
        </row>
        <row r="592">
          <cell r="G592">
            <v>826</v>
          </cell>
        </row>
        <row r="593">
          <cell r="G593">
            <v>1770</v>
          </cell>
        </row>
        <row r="594">
          <cell r="G594">
            <v>413</v>
          </cell>
        </row>
        <row r="595">
          <cell r="G595">
            <v>321.26</v>
          </cell>
        </row>
        <row r="596">
          <cell r="G596">
            <v>3200</v>
          </cell>
        </row>
        <row r="597">
          <cell r="G597">
            <v>250</v>
          </cell>
        </row>
        <row r="598">
          <cell r="G598">
            <v>2088.6</v>
          </cell>
        </row>
        <row r="599">
          <cell r="G599">
            <v>3481</v>
          </cell>
        </row>
        <row r="601">
          <cell r="G601">
            <v>513.5</v>
          </cell>
        </row>
        <row r="603">
          <cell r="G603">
            <v>413</v>
          </cell>
        </row>
        <row r="604">
          <cell r="G604">
            <v>687.16120000000001</v>
          </cell>
        </row>
        <row r="605">
          <cell r="G605">
            <v>141.6</v>
          </cell>
        </row>
        <row r="606">
          <cell r="G606">
            <v>66.138999999999996</v>
          </cell>
        </row>
        <row r="607">
          <cell r="G607">
            <v>183.84399999999999</v>
          </cell>
        </row>
        <row r="608">
          <cell r="G608">
            <v>533.596</v>
          </cell>
        </row>
        <row r="609">
          <cell r="G609">
            <v>2950.0118000000002</v>
          </cell>
        </row>
        <row r="610">
          <cell r="G610">
            <v>1849.65</v>
          </cell>
        </row>
        <row r="611">
          <cell r="G611">
            <v>1031.3907999999999</v>
          </cell>
        </row>
        <row r="612">
          <cell r="G612">
            <v>3493.0360000000001</v>
          </cell>
        </row>
        <row r="613">
          <cell r="G613">
            <v>1237.5840000000001</v>
          </cell>
        </row>
        <row r="614">
          <cell r="G614">
            <v>2331.6799999999998</v>
          </cell>
        </row>
        <row r="615">
          <cell r="G615">
            <v>702.86699999999996</v>
          </cell>
        </row>
        <row r="616">
          <cell r="G616">
            <v>2542.4279999999999</v>
          </cell>
        </row>
        <row r="617">
          <cell r="G617">
            <v>2178.9879999999998</v>
          </cell>
        </row>
        <row r="618">
          <cell r="G618">
            <v>1305.9649999999999</v>
          </cell>
        </row>
        <row r="619">
          <cell r="G619">
            <v>15476.526</v>
          </cell>
        </row>
        <row r="620">
          <cell r="G620">
            <v>15612.58</v>
          </cell>
        </row>
        <row r="621">
          <cell r="G621">
            <v>3705.2</v>
          </cell>
        </row>
        <row r="622">
          <cell r="G622">
            <v>141.6</v>
          </cell>
        </row>
        <row r="623">
          <cell r="G623">
            <v>292.64</v>
          </cell>
        </row>
        <row r="624">
          <cell r="G624">
            <v>421.26</v>
          </cell>
        </row>
        <row r="625">
          <cell r="G625">
            <v>2666.8</v>
          </cell>
        </row>
        <row r="626">
          <cell r="G626">
            <v>955.8</v>
          </cell>
        </row>
        <row r="627">
          <cell r="G627">
            <v>221.9462</v>
          </cell>
        </row>
        <row r="628">
          <cell r="G628">
            <v>205.32</v>
          </cell>
        </row>
        <row r="630">
          <cell r="G630">
            <v>80000</v>
          </cell>
        </row>
        <row r="631">
          <cell r="G631">
            <v>35000</v>
          </cell>
        </row>
        <row r="632">
          <cell r="G632">
            <v>3000</v>
          </cell>
        </row>
        <row r="633">
          <cell r="G633">
            <v>50000</v>
          </cell>
        </row>
        <row r="634">
          <cell r="G634">
            <v>125000</v>
          </cell>
        </row>
        <row r="636">
          <cell r="G636">
            <v>6000</v>
          </cell>
        </row>
        <row r="637">
          <cell r="G637">
            <v>65</v>
          </cell>
        </row>
        <row r="638">
          <cell r="G638">
            <v>100</v>
          </cell>
        </row>
        <row r="639">
          <cell r="G639">
            <v>65</v>
          </cell>
        </row>
        <row r="640">
          <cell r="G640">
            <v>4500</v>
          </cell>
        </row>
        <row r="641">
          <cell r="G641">
            <v>18531.5</v>
          </cell>
        </row>
        <row r="642">
          <cell r="G642">
            <v>1197.9902000000002</v>
          </cell>
        </row>
        <row r="643">
          <cell r="G643">
            <v>175</v>
          </cell>
        </row>
        <row r="644">
          <cell r="G644">
            <v>50000</v>
          </cell>
        </row>
        <row r="645">
          <cell r="G645">
            <v>265.5</v>
          </cell>
        </row>
        <row r="646">
          <cell r="G646">
            <v>55.59</v>
          </cell>
        </row>
        <row r="647">
          <cell r="G647">
            <v>104.74</v>
          </cell>
        </row>
        <row r="648">
          <cell r="G648">
            <v>209.48</v>
          </cell>
        </row>
        <row r="649">
          <cell r="G649">
            <v>171</v>
          </cell>
        </row>
        <row r="650">
          <cell r="G650">
            <v>175.8</v>
          </cell>
        </row>
        <row r="665">
          <cell r="G665">
            <v>150</v>
          </cell>
        </row>
        <row r="675">
          <cell r="G675">
            <v>3</v>
          </cell>
        </row>
        <row r="676">
          <cell r="G676">
            <v>3000</v>
          </cell>
        </row>
        <row r="677">
          <cell r="G677">
            <v>6000</v>
          </cell>
        </row>
        <row r="678">
          <cell r="G678">
            <v>8900</v>
          </cell>
        </row>
        <row r="679">
          <cell r="G679">
            <v>40250</v>
          </cell>
        </row>
        <row r="696">
          <cell r="G696">
            <v>1517.85</v>
          </cell>
        </row>
        <row r="698">
          <cell r="G698">
            <v>900</v>
          </cell>
        </row>
        <row r="702">
          <cell r="G702">
            <v>46.24</v>
          </cell>
        </row>
        <row r="709">
          <cell r="G709">
            <v>1.25</v>
          </cell>
        </row>
        <row r="710">
          <cell r="G710">
            <v>28.32</v>
          </cell>
        </row>
        <row r="711">
          <cell r="G711">
            <v>28.23</v>
          </cell>
        </row>
        <row r="712">
          <cell r="G712">
            <v>1149.3103294573643</v>
          </cell>
        </row>
        <row r="714">
          <cell r="H714">
            <v>43.009681540541791</v>
          </cell>
        </row>
        <row r="717">
          <cell r="G717">
            <v>50000</v>
          </cell>
        </row>
        <row r="718">
          <cell r="G718">
            <v>50</v>
          </cell>
        </row>
        <row r="719">
          <cell r="G719">
            <v>310</v>
          </cell>
        </row>
        <row r="721">
          <cell r="G721">
            <v>175</v>
          </cell>
        </row>
        <row r="722">
          <cell r="G722">
            <v>149.69633333333334</v>
          </cell>
        </row>
        <row r="723">
          <cell r="G723">
            <v>586</v>
          </cell>
        </row>
        <row r="726">
          <cell r="G726">
            <v>4400</v>
          </cell>
        </row>
        <row r="727">
          <cell r="G727">
            <v>4730</v>
          </cell>
        </row>
        <row r="728">
          <cell r="G728">
            <v>15</v>
          </cell>
        </row>
        <row r="729">
          <cell r="G729">
            <v>5000</v>
          </cell>
        </row>
        <row r="730">
          <cell r="G730">
            <v>269.13440000000003</v>
          </cell>
        </row>
        <row r="731">
          <cell r="G731">
            <v>88110.377378000005</v>
          </cell>
        </row>
        <row r="732">
          <cell r="G732">
            <v>10263.6</v>
          </cell>
        </row>
        <row r="733">
          <cell r="G733">
            <v>6293.5982339955945</v>
          </cell>
        </row>
        <row r="734">
          <cell r="G734">
            <v>38520</v>
          </cell>
        </row>
        <row r="736">
          <cell r="G736">
            <v>692295.80573951534</v>
          </cell>
        </row>
        <row r="737">
          <cell r="G737">
            <v>9062.7814569536549</v>
          </cell>
        </row>
        <row r="738">
          <cell r="G738">
            <v>20139.514348785902</v>
          </cell>
        </row>
        <row r="739">
          <cell r="G739">
            <v>8811.0375275938313</v>
          </cell>
        </row>
        <row r="740">
          <cell r="G740">
            <v>4657.2626931567338</v>
          </cell>
        </row>
        <row r="741">
          <cell r="G741">
            <v>4405.5187637969102</v>
          </cell>
        </row>
        <row r="742">
          <cell r="G742">
            <v>15104.635761589427</v>
          </cell>
        </row>
        <row r="743">
          <cell r="G743">
            <v>8811.0375275938313</v>
          </cell>
        </row>
        <row r="744">
          <cell r="G744">
            <v>221.25</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44">
          <cell r="F44">
            <v>2471.5346312863012</v>
          </cell>
        </row>
      </sheetData>
      <sheetData sheetId="18">
        <row r="44">
          <cell r="H44">
            <v>2910.2731552362234</v>
          </cell>
        </row>
      </sheetData>
      <sheetData sheetId="19">
        <row r="46">
          <cell r="O46">
            <v>195063.16296315446</v>
          </cell>
        </row>
      </sheetData>
      <sheetData sheetId="20" refreshError="1"/>
      <sheetData sheetId="21" refreshError="1"/>
      <sheetData sheetId="22" refreshError="1"/>
      <sheetData sheetId="23" refreshError="1"/>
      <sheetData sheetId="24">
        <row r="29">
          <cell r="O29">
            <v>439303.90572611406</v>
          </cell>
        </row>
        <row r="47">
          <cell r="O47">
            <v>114705.47777866195</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25">
          <cell r="O25">
            <v>317342.81891500007</v>
          </cell>
        </row>
        <row r="44">
          <cell r="O44">
            <v>542158.89091499988</v>
          </cell>
        </row>
      </sheetData>
      <sheetData sheetId="42" refreshError="1"/>
      <sheetData sheetId="43" refreshError="1"/>
      <sheetData sheetId="44" refreshError="1"/>
      <sheetData sheetId="45" refreshError="1"/>
      <sheetData sheetId="46" refreshError="1"/>
      <sheetData sheetId="47">
        <row r="7">
          <cell r="F7">
            <v>19258.43</v>
          </cell>
        </row>
      </sheetData>
      <sheetData sheetId="48" refreshError="1"/>
      <sheetData sheetId="49" refreshError="1"/>
      <sheetData sheetId="50" refreshError="1"/>
      <sheetData sheetId="51" refreshError="1"/>
      <sheetData sheetId="52" refreshError="1"/>
      <sheetData sheetId="53" refreshError="1"/>
      <sheetData sheetId="54">
        <row r="18">
          <cell r="G18">
            <v>114.83</v>
          </cell>
        </row>
        <row r="67">
          <cell r="G67">
            <v>87.29</v>
          </cell>
        </row>
        <row r="75">
          <cell r="G75">
            <v>4487.1355899999999</v>
          </cell>
        </row>
        <row r="214">
          <cell r="G214">
            <v>549.34</v>
          </cell>
        </row>
        <row r="222">
          <cell r="G222">
            <v>343.67</v>
          </cell>
        </row>
        <row r="241">
          <cell r="G241">
            <v>723.56</v>
          </cell>
        </row>
        <row r="249">
          <cell r="G249">
            <v>154.22999999999999</v>
          </cell>
        </row>
        <row r="274">
          <cell r="G274">
            <v>212.72</v>
          </cell>
        </row>
        <row r="283">
          <cell r="G283">
            <v>315.92</v>
          </cell>
        </row>
        <row r="354">
          <cell r="G354">
            <v>75753.039999999994</v>
          </cell>
        </row>
      </sheetData>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ow r="3">
          <cell r="F3">
            <v>279.31616842105262</v>
          </cell>
        </row>
        <row r="12">
          <cell r="F12">
            <v>454.15570526315787</v>
          </cell>
        </row>
        <row r="22">
          <cell r="F22">
            <v>686.94723157894737</v>
          </cell>
        </row>
      </sheetData>
      <sheetData sheetId="77" refreshError="1"/>
      <sheetData sheetId="78" refreshError="1"/>
      <sheetData sheetId="79" refreshError="1"/>
      <sheetData sheetId="80">
        <row r="26">
          <cell r="O26">
            <v>209039.31809200256</v>
          </cell>
        </row>
        <row r="48">
          <cell r="O48">
            <v>216794.53166200253</v>
          </cell>
        </row>
        <row r="69">
          <cell r="O69">
            <v>221590.04490400254</v>
          </cell>
        </row>
        <row r="90">
          <cell r="O90">
            <v>233942.74142600255</v>
          </cell>
        </row>
      </sheetData>
      <sheetData sheetId="81">
        <row r="48">
          <cell r="O48">
            <v>563279.84864865779</v>
          </cell>
        </row>
        <row r="85">
          <cell r="O85">
            <v>643963.64534141344</v>
          </cell>
        </row>
        <row r="123">
          <cell r="O123">
            <v>730739.03864865773</v>
          </cell>
        </row>
        <row r="161">
          <cell r="O161">
            <v>941895.80696389335</v>
          </cell>
        </row>
        <row r="198">
          <cell r="O198">
            <v>709605.92696389335</v>
          </cell>
        </row>
      </sheetData>
      <sheetData sheetId="82">
        <row r="419">
          <cell r="D419">
            <v>88.495599999999996</v>
          </cell>
        </row>
        <row r="969">
          <cell r="F969">
            <v>21.1797</v>
          </cell>
        </row>
      </sheetData>
      <sheetData sheetId="83">
        <row r="61">
          <cell r="H61">
            <v>2170.5185870051309</v>
          </cell>
        </row>
      </sheetData>
      <sheetData sheetId="84" refreshError="1"/>
      <sheetData sheetId="85"/>
      <sheetData sheetId="86" refreshError="1"/>
      <sheetData sheetId="87" refreshError="1"/>
      <sheetData sheetId="88" refreshError="1"/>
      <sheetData sheetId="89" refreshError="1"/>
      <sheetData sheetId="9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 val="TERMINACION_DE_SUPERFICIE"/>
      <sheetName val="Pisos_marmol_y_Ceram_laticrete"/>
      <sheetName val="ANALISIS_DE_COSTOS"/>
      <sheetName val="PISO_VIBRAZO_GRIS"/>
      <sheetName val="LISTADO_INSUMOS_DEL_2000"/>
      <sheetName val="HORMIGON_ARMADO,_ZAPATA"/>
      <sheetName val="Presupuesto_@_1-10-02"/>
      <sheetName val="Mediciones_@_10-9-02"/>
      <sheetName val="M_O__Plomería_(2)"/>
      <sheetName val="Piezas_Plomería_(2)"/>
      <sheetName val="Análisis_Complementarios"/>
      <sheetName val="Pisos_&amp;_Revestimientos"/>
      <sheetName val="Cuantía_Acero"/>
      <sheetName val="Cotización_Acero"/>
      <sheetName val="Cotizaciones_Diversas"/>
      <sheetName val="M_O__Plomería"/>
      <sheetName val="Piezas_Plomería"/>
      <sheetName val="M_O_"/>
      <sheetName val="Hoja_Resumen"/>
      <sheetName val="Apto__#1202"/>
      <sheetName val="Apto__#1203"/>
      <sheetName val="Pisos_Terraza_Penthouse"/>
      <sheetName val="Ana"/>
      <sheetName val="Ins"/>
      <sheetName val="MO"/>
      <sheetName val="Ana. blocks y termin."/>
      <sheetName val="Costos Mano de Obra"/>
      <sheetName val="Insumos materiales"/>
      <sheetName val="Ana. Horm mexc mort"/>
      <sheetName val="ANALISIS STO DGO"/>
      <sheetName val="Dat"/>
      <sheetName val="DOBLEZ"/>
      <sheetName val="TERMINACION_DE_SUPERFICIE1"/>
      <sheetName val="Pisos_marmol_y_Ceram_laticrete1"/>
      <sheetName val="ANALISIS_DE_COSTOS1"/>
      <sheetName val="PISO_VIBRAZO_GRIS1"/>
      <sheetName val="LISTADO_INSUMOS_DEL_20001"/>
      <sheetName val="HORMIGON_ARMADO,_ZAPATA1"/>
      <sheetName val="Presupuesto_@_1-10-021"/>
      <sheetName val="Mediciones_@_10-9-021"/>
      <sheetName val="M_O__Plomería_(2)1"/>
      <sheetName val="Piezas_Plomería_(2)1"/>
      <sheetName val="Análisis_Complementarios1"/>
      <sheetName val="Pisos_&amp;_Revestimientos1"/>
      <sheetName val="Cuantía_Acero1"/>
      <sheetName val="Cotización_Acero1"/>
      <sheetName val="Cotizaciones_Diversas1"/>
      <sheetName val="M_O__Plomería1"/>
      <sheetName val="Piezas_Plomería1"/>
      <sheetName val="M_O_1"/>
      <sheetName val="Hoja_Resumen1"/>
      <sheetName val="Apto__#12021"/>
      <sheetName val="Apto__#12031"/>
      <sheetName val="Pisos_Terraza_Penthouse1"/>
      <sheetName val="Unified_Pagos-_factura_rep_txt"/>
      <sheetName val="Ana__blocks_y_termin_"/>
      <sheetName val="Costos_Mano_de_Obra"/>
      <sheetName val="Insumos_materiales"/>
      <sheetName val="Ana__Horm_mexc_mort"/>
      <sheetName val="ANALISIS_STO_DGO"/>
      <sheetName val="TERMINACION_DE_SUPERFICIE2"/>
      <sheetName val="Pisos_marmol_y_Ceram_laticrete2"/>
      <sheetName val="ANALISIS_DE_COSTOS2"/>
      <sheetName val="PISO_VIBRAZO_GRIS2"/>
      <sheetName val="LISTADO_INSUMOS_DEL_20002"/>
      <sheetName val="HORMIGON_ARMADO,_ZAPATA2"/>
      <sheetName val="Presupuesto_@_1-10-022"/>
      <sheetName val="Mediciones_@_10-9-022"/>
      <sheetName val="M_O__Plomería_(2)2"/>
      <sheetName val="Piezas_Plomería_(2)2"/>
      <sheetName val="Análisis_Complementarios2"/>
      <sheetName val="Pisos_&amp;_Revestimientos2"/>
      <sheetName val="Cuantía_Acero2"/>
      <sheetName val="Cotización_Acero2"/>
      <sheetName val="Cotizaciones_Diversas2"/>
      <sheetName val="M_O__Plomería2"/>
      <sheetName val="Piezas_Plomería2"/>
      <sheetName val="M_O_2"/>
      <sheetName val="Hoja_Resumen2"/>
      <sheetName val="Apto__#12022"/>
      <sheetName val="Apto__#12032"/>
      <sheetName val="Pisos_Terraza_Penthouse2"/>
      <sheetName val="Unified_Pagos-_factura_rep_txt1"/>
      <sheetName val="Ana__blocks_y_termin_1"/>
      <sheetName val="Costos_Mano_de_Obra1"/>
      <sheetName val="Insumos_materiales1"/>
      <sheetName val="Ana__Horm_mexc_mort1"/>
      <sheetName val="ANALISIS_STO_DGO1"/>
      <sheetName val="TERMINACION_DE_SUPERFICIE3"/>
      <sheetName val="Pisos_marmol_y_Ceram_laticrete3"/>
      <sheetName val="ANALISIS_DE_COSTOS3"/>
      <sheetName val="PISO_VIBRAZO_GRIS3"/>
      <sheetName val="LISTADO_INSUMOS_DEL_20003"/>
      <sheetName val="HORMIGON_ARMADO,_ZAPATA3"/>
      <sheetName val="Presupuesto_@_1-10-023"/>
      <sheetName val="Mediciones_@_10-9-023"/>
      <sheetName val="M_O__Plomería_(2)3"/>
      <sheetName val="Piezas_Plomería_(2)3"/>
      <sheetName val="Análisis_Complementarios3"/>
      <sheetName val="Pisos_&amp;_Revestimientos3"/>
      <sheetName val="Cuantía_Acero3"/>
      <sheetName val="Cotización_Acero3"/>
      <sheetName val="Cotizaciones_Diversas3"/>
      <sheetName val="M_O__Plomería3"/>
      <sheetName val="Piezas_Plomería3"/>
      <sheetName val="M_O_3"/>
      <sheetName val="Hoja_Resumen3"/>
      <sheetName val="Apto__#12023"/>
      <sheetName val="Apto__#12033"/>
      <sheetName val="Pisos_Terraza_Penthouse3"/>
      <sheetName val="Unified_Pagos-_factura_rep_txt2"/>
      <sheetName val="Ana__blocks_y_termin_2"/>
      <sheetName val="Costos_Mano_de_Obra2"/>
      <sheetName val="Insumos_materiales2"/>
      <sheetName val="Ana__Horm_mexc_mort2"/>
      <sheetName val="ANALISIS_STO_DGO2"/>
      <sheetName val="INSUMO"/>
      <sheetName val="MANO DE OBRA"/>
      <sheetName val="Mov. Tierra"/>
      <sheetName val="Terminacion pared"/>
      <sheetName val="Piso y Pared"/>
      <sheetName val="Hormigon"/>
      <sheetName val="Demolicion"/>
      <sheetName val="Terminacion techo"/>
      <sheetName val="Mortero"/>
      <sheetName val="Muros"/>
      <sheetName val="Equipos"/>
      <sheetName val="Albañileria"/>
      <sheetName val="Subir materi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row r="29">
          <cell r="I29">
            <v>277.11900900900901</v>
          </cell>
        </row>
      </sheetData>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ow r="29">
          <cell r="I29">
            <v>277.11900900900901</v>
          </cell>
        </row>
      </sheetData>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sheetName val="Detalle Acero"/>
      <sheetName val="Villas (Platea)"/>
      <sheetName val="Villa Zona 1"/>
      <sheetName val="Villa Zona 2"/>
      <sheetName val="Cocina "/>
      <sheetName val="Lavandería"/>
      <sheetName val="Comedor"/>
      <sheetName val="Area Noble"/>
      <sheetName val="Administración"/>
      <sheetName val="Espectáculos"/>
      <sheetName val="Exterior A. N."/>
      <sheetName val="Exteriores Gral."/>
      <sheetName val="Prelim.Fase I"/>
      <sheetName val="Prelim.A.N."/>
      <sheetName val="Resumen"/>
      <sheetName val="Sheet5"/>
      <sheetName val="caseta de planta"/>
    </sheetNames>
    <sheetDataSet>
      <sheetData sheetId="0">
        <row r="16">
          <cell r="E16">
            <v>320</v>
          </cell>
        </row>
      </sheetData>
      <sheetData sheetId="1" refreshError="1"/>
      <sheetData sheetId="2">
        <row r="26">
          <cell r="D26">
            <v>177.75200000000001</v>
          </cell>
          <cell r="F26">
            <v>28.836999999999996</v>
          </cell>
          <cell r="H26">
            <v>0.55119999999999991</v>
          </cell>
          <cell r="L26">
            <v>1.5490799999999998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Detalle Acero"/>
      <sheetName val="O.M. y Salarios"/>
      <sheetName val="Materiales"/>
      <sheetName val="Trabajos Generales"/>
      <sheetName val="COSTO INDIRECTO"/>
      <sheetName val="OPERADORES EQUIPOS"/>
      <sheetName val="HORM. Y MORTEROS."/>
      <sheetName val="SALARIOS"/>
      <sheetName val="INS"/>
      <sheetName val="V.Tierras A"/>
      <sheetName val="materiales (2)"/>
      <sheetName val="Datos"/>
      <sheetName val="anal term"/>
      <sheetName val="Ana-Sanit."/>
      <sheetName val="UASD"/>
      <sheetName val="Mat"/>
      <sheetName val="Pu-Sanit."/>
      <sheetName val="Los Ángeles (Fase II)"/>
      <sheetName val="ANALISIS STO DGO"/>
      <sheetName val="Análisis_de_Precios"/>
      <sheetName val="Presupuesto_Nave_1"/>
      <sheetName val="Presupuesto_Nave_2"/>
      <sheetName val="Cantidades_Nave_1"/>
      <sheetName val="Cantidades_Nave_2"/>
      <sheetName val="Mano_de_Obra"/>
      <sheetName val="Anal__horm_"/>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INSU"/>
      <sheetName val="MO"/>
      <sheetName val="Cotz."/>
      <sheetName val="Detalle_Acero"/>
      <sheetName val="O_M__y_Salarios"/>
      <sheetName val="Trabajos_Generales"/>
      <sheetName val="COSTO_INDIRECTO"/>
      <sheetName val="OPERADORES_EQUIPOS"/>
      <sheetName val="HORM__Y_MORTEROS_"/>
      <sheetName val="Detalle_Acero1"/>
      <sheetName val="O_M__y_Salarios1"/>
      <sheetName val="Trabajos_Generales1"/>
      <sheetName val="COSTO_INDIRECTO1"/>
      <sheetName val="OPERADORES_EQUIPOS1"/>
      <sheetName val="HORM__Y_MORTEROS_1"/>
      <sheetName val="Análisis_de_Precios2"/>
      <sheetName val="Presupuesto_Nave_12"/>
      <sheetName val="Presupuesto_Nave_22"/>
      <sheetName val="Cantidades_Nave_12"/>
      <sheetName val="Cantidades_Nave_22"/>
      <sheetName val="Mano_de_Obra2"/>
      <sheetName val="Anal__horm_2"/>
      <sheetName val="Detalle_Acero2"/>
      <sheetName val="O_M__y_Salarios2"/>
      <sheetName val="Trabajos_Generales2"/>
      <sheetName val="COSTO_INDIRECTO2"/>
      <sheetName val="OPERADORES_EQUIPOS2"/>
      <sheetName val="HORM__Y_MORTEROS_2"/>
      <sheetName val="Análisis_de_Precios3"/>
      <sheetName val="Presupuesto_Nave_13"/>
      <sheetName val="Presupuesto_Nave_23"/>
      <sheetName val="Cantidades_Nave_13"/>
      <sheetName val="Cantidades_Nave_23"/>
      <sheetName val="Mano_de_Obra3"/>
      <sheetName val="Anal__horm_3"/>
      <sheetName val="Detalle_Acero3"/>
      <sheetName val="O_M__y_Salarios3"/>
      <sheetName val="Trabajos_Generales3"/>
      <sheetName val="COSTO_INDIRECTO3"/>
      <sheetName val="OPERADORES_EQUIPOS3"/>
      <sheetName val="HORM__Y_MORTEROS_3"/>
      <sheetName val="Análisis_de_Precios4"/>
      <sheetName val="Presupuesto_Nave_14"/>
      <sheetName val="Presupuesto_Nave_24"/>
      <sheetName val="Cantidades_Nave_14"/>
      <sheetName val="Cantidades_Nave_24"/>
      <sheetName val="Mano_de_Obra4"/>
      <sheetName val="Anal__horm_4"/>
      <sheetName val="Detalle_Acero4"/>
      <sheetName val="O_M__y_Salarios4"/>
      <sheetName val="Trabajos_Generales4"/>
      <sheetName val="COSTO_INDIRECTO4"/>
      <sheetName val="OPERADORES_EQUIPOS4"/>
      <sheetName val="HORM__Y_MORTEROS_4"/>
      <sheetName val="Análisis_de_Precios5"/>
      <sheetName val="Presupuesto_Nave_15"/>
      <sheetName val="Presupuesto_Nave_25"/>
      <sheetName val="Cantidades_Nave_15"/>
      <sheetName val="Cantidades_Nave_25"/>
      <sheetName val="Mano_de_Obra5"/>
      <sheetName val="Anal__horm_5"/>
      <sheetName val="Detalle_Acero5"/>
      <sheetName val="O_M__y_Salarios5"/>
      <sheetName val="Trabajos_Generales5"/>
      <sheetName val="COSTO_INDIRECTO5"/>
      <sheetName val="OPERADORES_EQUIPOS5"/>
      <sheetName val="HORM__Y_MORTEROS_5"/>
      <sheetName val="caseta de planta"/>
      <sheetName val="materiales_(2)1"/>
      <sheetName val="V_Tierras_A2"/>
      <sheetName val="materiales_(2)2"/>
      <sheetName val="V_Tierras_A3"/>
      <sheetName val="materiales_(2)3"/>
      <sheetName val="insumo"/>
      <sheetName val="mezcla"/>
      <sheetName val="V_Tierras_A4"/>
      <sheetName val="materiales_(2)4"/>
      <sheetName val="V_Tierras_A5"/>
      <sheetName val="materiales_(2)5"/>
      <sheetName val="Desembolso de Caja"/>
      <sheetName val="qqVgas"/>
      <sheetName val="anal_term"/>
      <sheetName val="Ana-Sanit_"/>
      <sheetName val="Pu-Sanit_"/>
      <sheetName val="Los_Ángeles_(Fase_II)"/>
      <sheetName val="ANALISIS_STO_DGO"/>
      <sheetName val="OBRAMANO"/>
      <sheetName val="EQUIPOS"/>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 val="Cubicacion"/>
      <sheetName val="Precio"/>
      <sheetName val="Ana"/>
      <sheetName val="LISTA DE PRECIO"/>
      <sheetName val="Hato Mayor Dic.2010"/>
      <sheetName val="Ana-elect."/>
      <sheetName val="Jornal"/>
      <sheetName val="cub-10181-3(rescision)"/>
      <sheetName val="Análisis_de_Precios7"/>
      <sheetName val="Presupuesto_Nave_17"/>
      <sheetName val="Presupuesto_Nave_27"/>
      <sheetName val="Cantidades_Nave_17"/>
      <sheetName val="Cantidades_Nave_27"/>
      <sheetName val="Mano_de_Obra7"/>
      <sheetName val="Anal__horm_7"/>
      <sheetName val="Detalle_Acero7"/>
      <sheetName val="O_M__y_Salarios7"/>
      <sheetName val="Trabajos_Generales7"/>
      <sheetName val="COSTO_INDIRECTO7"/>
      <sheetName val="OPERADORES_EQUIPOS7"/>
      <sheetName val="HORM__Y_MORTEROS_7"/>
      <sheetName val="V_Tierras_A7"/>
      <sheetName val="materiales_(2)7"/>
      <sheetName val="ANALISIS_STO_DGO1"/>
      <sheetName val="anal_term1"/>
      <sheetName val="Ana-Sanit_1"/>
      <sheetName val="Pu-Sanit_1"/>
      <sheetName val="Los_Ángeles_(Fase_II)1"/>
      <sheetName val="Cotz_1"/>
      <sheetName val="caseta_de_planta1"/>
      <sheetName val="Desembolso_de_Caja1"/>
      <sheetName val="Análisis_de_Precios6"/>
      <sheetName val="Presupuesto_Nave_16"/>
      <sheetName val="Presupuesto_Nave_26"/>
      <sheetName val="Cantidades_Nave_16"/>
      <sheetName val="Cantidades_Nave_26"/>
      <sheetName val="Mano_de_Obra6"/>
      <sheetName val="Anal__horm_6"/>
      <sheetName val="Detalle_Acero6"/>
      <sheetName val="O_M__y_Salarios6"/>
      <sheetName val="Trabajos_Generales6"/>
      <sheetName val="COSTO_INDIRECTO6"/>
      <sheetName val="OPERADORES_EQUIPOS6"/>
      <sheetName val="HORM__Y_MORTEROS_6"/>
      <sheetName val="V_Tierras_A6"/>
      <sheetName val="materiales_(2)6"/>
      <sheetName val="Cotz_"/>
      <sheetName val="caseta_de_planta"/>
      <sheetName val="Desembolso_de_Caja"/>
      <sheetName val="Análisis_de_Precios9"/>
      <sheetName val="Presupuesto_Nave_19"/>
      <sheetName val="Presupuesto_Nave_29"/>
      <sheetName val="Cantidades_Nave_19"/>
      <sheetName val="Cantidades_Nave_29"/>
      <sheetName val="Mano_de_Obra9"/>
      <sheetName val="Anal__horm_9"/>
      <sheetName val="Detalle_Acero9"/>
      <sheetName val="O_M__y_Salarios9"/>
      <sheetName val="Trabajos_Generales9"/>
      <sheetName val="COSTO_INDIRECTO9"/>
      <sheetName val="OPERADORES_EQUIPOS9"/>
      <sheetName val="HORM__Y_MORTEROS_9"/>
      <sheetName val="V_Tierras_A9"/>
      <sheetName val="materiales_(2)9"/>
      <sheetName val="ANALISIS_STO_DGO3"/>
      <sheetName val="anal_term3"/>
      <sheetName val="Ana-Sanit_3"/>
      <sheetName val="Pu-Sanit_3"/>
      <sheetName val="Los_Ángeles_(Fase_II)3"/>
      <sheetName val="Cotz_3"/>
      <sheetName val="caseta_de_planta3"/>
      <sheetName val="Desembolso_de_Caja3"/>
      <sheetName val="Análisis_de_Precios8"/>
      <sheetName val="Presupuesto_Nave_18"/>
      <sheetName val="Presupuesto_Nave_28"/>
      <sheetName val="Cantidades_Nave_18"/>
      <sheetName val="Cantidades_Nave_28"/>
      <sheetName val="Mano_de_Obra8"/>
      <sheetName val="Anal__horm_8"/>
      <sheetName val="Detalle_Acero8"/>
      <sheetName val="O_M__y_Salarios8"/>
      <sheetName val="Trabajos_Generales8"/>
      <sheetName val="COSTO_INDIRECTO8"/>
      <sheetName val="OPERADORES_EQUIPOS8"/>
      <sheetName val="HORM__Y_MORTEROS_8"/>
      <sheetName val="V_Tierras_A8"/>
      <sheetName val="materiales_(2)8"/>
      <sheetName val="ANALISIS_STO_DGO2"/>
      <sheetName val="anal_term2"/>
      <sheetName val="Ana-Sanit_2"/>
      <sheetName val="Pu-Sanit_2"/>
      <sheetName val="Los_Ángeles_(Fase_II)2"/>
      <sheetName val="Cotz_2"/>
      <sheetName val="caseta_de_planta2"/>
      <sheetName val="Desembolso_de_Caja2"/>
      <sheetName val="Análisis_de_Precios10"/>
      <sheetName val="Presupuesto_Nave_110"/>
      <sheetName val="Presupuesto_Nave_210"/>
      <sheetName val="Cantidades_Nave_110"/>
      <sheetName val="Cantidades_Nave_210"/>
      <sheetName val="Mano_de_Obra10"/>
      <sheetName val="Anal__horm_10"/>
      <sheetName val="Detalle_Acero10"/>
      <sheetName val="O_M__y_Salarios10"/>
      <sheetName val="Trabajos_Generales10"/>
      <sheetName val="COSTO_INDIRECTO10"/>
      <sheetName val="OPERADORES_EQUIPOS10"/>
      <sheetName val="HORM__Y_MORTEROS_10"/>
      <sheetName val="V_Tierras_A10"/>
      <sheetName val="materiales_(2)10"/>
      <sheetName val="ANALISIS_STO_DGO4"/>
      <sheetName val="anal_term4"/>
      <sheetName val="Ana-Sanit_4"/>
      <sheetName val="Pu-Sanit_4"/>
      <sheetName val="Los_Ángeles_(Fase_II)4"/>
      <sheetName val="Cotz_4"/>
      <sheetName val="caseta_de_planta4"/>
      <sheetName val="Desembolso_de_Caja4"/>
      <sheetName val="Resumen_Precio_Equipos"/>
      <sheetName val="ANALISIS_ENTREGABLE"/>
      <sheetName val="Muros_Interiores_h=2_8_m_"/>
      <sheetName val="Análisis_de_partidas"/>
      <sheetName val="Listado_de_Precios"/>
      <sheetName val="LISTA_DE_PRECIO"/>
      <sheetName val="Hato_Mayor_Dic_2010"/>
      <sheetName val="Ana-elect_"/>
      <sheetName val="Análisis_de_Precios11"/>
      <sheetName val="Presupuesto_Nave_111"/>
      <sheetName val="Presupuesto_Nave_211"/>
      <sheetName val="Cantidades_Nave_111"/>
      <sheetName val="Cantidades_Nave_211"/>
      <sheetName val="Mano_de_Obra11"/>
      <sheetName val="Anal__horm_11"/>
      <sheetName val="Detalle_Acero11"/>
      <sheetName val="O_M__y_Salarios11"/>
      <sheetName val="Trabajos_Generales11"/>
      <sheetName val="COSTO_INDIRECTO11"/>
      <sheetName val="OPERADORES_EQUIPOS11"/>
      <sheetName val="HORM__Y_MORTEROS_11"/>
      <sheetName val="V_Tierras_A11"/>
      <sheetName val="materiales_(2)11"/>
      <sheetName val="ANALISIS_STO_DGO5"/>
      <sheetName val="anal_term5"/>
      <sheetName val="Ana-Sanit_5"/>
      <sheetName val="Pu-Sanit_5"/>
      <sheetName val="Los_Ángeles_(Fase_II)5"/>
      <sheetName val="Cotz_5"/>
      <sheetName val="caseta_de_planta5"/>
      <sheetName val="Desembolso_de_Caja5"/>
      <sheetName val="Resumen_Precio_Equipos1"/>
      <sheetName val="ANALISIS_ENTREGABLE1"/>
      <sheetName val="Muros_Interiores_h=2_8_m_1"/>
      <sheetName val="Análisis_de_partidas1"/>
      <sheetName val="Listado_de_Precios1"/>
      <sheetName val="LISTA_DE_PRECIO1"/>
      <sheetName val="Hato_Mayor_Dic_20101"/>
      <sheetName val="Ana-elect_1"/>
      <sheetName val="Análisis_de_Precios13"/>
      <sheetName val="Presupuesto_Nave_113"/>
      <sheetName val="Presupuesto_Nave_213"/>
      <sheetName val="Cantidades_Nave_113"/>
      <sheetName val="Cantidades_Nave_213"/>
      <sheetName val="Mano_de_Obra13"/>
      <sheetName val="Anal__horm_13"/>
      <sheetName val="Detalle_Acero13"/>
      <sheetName val="O_M__y_Salarios13"/>
      <sheetName val="Trabajos_Generales13"/>
      <sheetName val="COSTO_INDIRECTO13"/>
      <sheetName val="OPERADORES_EQUIPOS13"/>
      <sheetName val="HORM__Y_MORTEROS_13"/>
      <sheetName val="V_Tierras_A13"/>
      <sheetName val="materiales_(2)13"/>
      <sheetName val="ANALISIS_STO_DGO7"/>
      <sheetName val="anal_term7"/>
      <sheetName val="Ana-Sanit_7"/>
      <sheetName val="Pu-Sanit_7"/>
      <sheetName val="Los_Ángeles_(Fase_II)7"/>
      <sheetName val="Cotz_7"/>
      <sheetName val="caseta_de_planta7"/>
      <sheetName val="Desembolso_de_Caja7"/>
      <sheetName val="Resumen_Precio_Equipos3"/>
      <sheetName val="ANALISIS_ENTREGABLE3"/>
      <sheetName val="Muros_Interiores_h=2_8_m_3"/>
      <sheetName val="Análisis_de_partidas3"/>
      <sheetName val="Listado_de_Precios3"/>
      <sheetName val="LISTA_DE_PRECIO3"/>
      <sheetName val="Hato_Mayor_Dic_20103"/>
      <sheetName val="Ana-elect_3"/>
      <sheetName val="Análisis_de_Precios12"/>
      <sheetName val="Presupuesto_Nave_112"/>
      <sheetName val="Presupuesto_Nave_212"/>
      <sheetName val="Cantidades_Nave_112"/>
      <sheetName val="Cantidades_Nave_212"/>
      <sheetName val="Mano_de_Obra12"/>
      <sheetName val="Anal__horm_12"/>
      <sheetName val="Detalle_Acero12"/>
      <sheetName val="O_M__y_Salarios12"/>
      <sheetName val="Trabajos_Generales12"/>
      <sheetName val="COSTO_INDIRECTO12"/>
      <sheetName val="OPERADORES_EQUIPOS12"/>
      <sheetName val="HORM__Y_MORTEROS_12"/>
      <sheetName val="V_Tierras_A12"/>
      <sheetName val="materiales_(2)12"/>
      <sheetName val="ANALISIS_STO_DGO6"/>
      <sheetName val="anal_term6"/>
      <sheetName val="Ana-Sanit_6"/>
      <sheetName val="Pu-Sanit_6"/>
      <sheetName val="Los_Ángeles_(Fase_II)6"/>
      <sheetName val="Cotz_6"/>
      <sheetName val="caseta_de_planta6"/>
      <sheetName val="Desembolso_de_Caja6"/>
      <sheetName val="Resumen_Precio_Equipos2"/>
      <sheetName val="ANALISIS_ENTREGABLE2"/>
      <sheetName val="Muros_Interiores_h=2_8_m_2"/>
      <sheetName val="Análisis_de_partidas2"/>
      <sheetName val="Listado_de_Precios2"/>
      <sheetName val="LISTA_DE_PRECIO2"/>
      <sheetName val="Hato_Mayor_Dic_20102"/>
      <sheetName val="Ana-elect_2"/>
      <sheetName val="Col.Amarre"/>
      <sheetName val="Escalera"/>
      <sheetName val="Muros"/>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6">
          <cell r="B16" t="str">
            <v>Arena Gruesa Lavada</v>
          </cell>
          <cell r="C16" t="str">
            <v>M3</v>
          </cell>
          <cell r="D16">
            <v>250</v>
          </cell>
        </row>
        <row r="20">
          <cell r="B20" t="str">
            <v>Alambre No. 18</v>
          </cell>
          <cell r="C20" t="str">
            <v>LBS</v>
          </cell>
          <cell r="D20">
            <v>8</v>
          </cell>
        </row>
        <row r="22">
          <cell r="B22" t="str">
            <v>Bloques de 6"</v>
          </cell>
          <cell r="C22" t="str">
            <v>UD</v>
          </cell>
          <cell r="D22">
            <v>9.52</v>
          </cell>
        </row>
        <row r="23">
          <cell r="B23" t="str">
            <v xml:space="preserve">Bloques de 8" </v>
          </cell>
          <cell r="C23" t="str">
            <v>UD</v>
          </cell>
          <cell r="D23">
            <v>12.48</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3">
          <cell r="B83" t="str">
            <v>M/O Fino de Techo Inclinado</v>
          </cell>
          <cell r="C83" t="str">
            <v>M2</v>
          </cell>
          <cell r="D83">
            <v>35</v>
          </cell>
        </row>
        <row r="84">
          <cell r="B84" t="str">
            <v>M/O Fino de Techo Plano</v>
          </cell>
          <cell r="C84" t="str">
            <v>M2</v>
          </cell>
          <cell r="D84">
            <v>30</v>
          </cell>
        </row>
        <row r="86">
          <cell r="B86" t="str">
            <v>M/O Llenado de huecos</v>
          </cell>
          <cell r="C86" t="str">
            <v>UD</v>
          </cell>
          <cell r="D86">
            <v>0.33</v>
          </cell>
        </row>
        <row r="87">
          <cell r="B87" t="str">
            <v>M/O Maestro</v>
          </cell>
          <cell r="C87" t="str">
            <v>DIA</v>
          </cell>
          <cell r="D87">
            <v>500</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1">
          <cell r="B121" t="str">
            <v xml:space="preserve">M/O Elaboración Trampa de Grasa  </v>
          </cell>
          <cell r="C121" t="str">
            <v>UD</v>
          </cell>
          <cell r="D121">
            <v>650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6">
          <cell r="B136" t="str">
            <v xml:space="preserve">Ligado y Vaciado a Mano  </v>
          </cell>
          <cell r="C136" t="str">
            <v>M3</v>
          </cell>
          <cell r="D136">
            <v>188.27</v>
          </cell>
        </row>
        <row r="149">
          <cell r="B149" t="str">
            <v>M/O Técnico Calificado</v>
          </cell>
          <cell r="C149" t="str">
            <v>DIA</v>
          </cell>
          <cell r="D149">
            <v>175</v>
          </cell>
        </row>
      </sheetData>
      <sheetData sheetId="1" refreshError="1">
        <row r="201">
          <cell r="F201">
            <v>7792.2050656250012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01">
          <cell r="F201">
            <v>7792.2050656250012</v>
          </cell>
        </row>
      </sheetData>
      <sheetData sheetId="38">
        <row r="201">
          <cell r="F201">
            <v>7792.2050656250012</v>
          </cell>
        </row>
      </sheetData>
      <sheetData sheetId="39" refreshError="1"/>
      <sheetData sheetId="40" refreshError="1"/>
      <sheetData sheetId="41" refreshError="1"/>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row r="201">
          <cell r="F201">
            <v>7792.2050656250012</v>
          </cell>
        </row>
      </sheetData>
      <sheetData sheetId="48">
        <row r="201">
          <cell r="F201">
            <v>7792.2050656250012</v>
          </cell>
        </row>
      </sheetData>
      <sheetData sheetId="49">
        <row r="201">
          <cell r="F201">
            <v>7792.2050656250012</v>
          </cell>
        </row>
      </sheetData>
      <sheetData sheetId="50">
        <row r="201">
          <cell r="F201">
            <v>7792.2050656250012</v>
          </cell>
        </row>
      </sheetData>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7792.2050656250003</v>
          </cell>
        </row>
      </sheetData>
      <sheetData sheetId="59">
        <row r="201">
          <cell r="F201">
            <v>7792.2050656250012</v>
          </cell>
        </row>
      </sheetData>
      <sheetData sheetId="60">
        <row r="201">
          <cell r="F201">
            <v>7792.2050656250012</v>
          </cell>
        </row>
      </sheetData>
      <sheetData sheetId="61">
        <row r="201">
          <cell r="F201">
            <v>7792.2050656250003</v>
          </cell>
        </row>
      </sheetData>
      <sheetData sheetId="62">
        <row r="201">
          <cell r="F201">
            <v>7792.2050656250012</v>
          </cell>
        </row>
      </sheetData>
      <sheetData sheetId="63">
        <row r="201">
          <cell r="F201">
            <v>7792.2050656250012</v>
          </cell>
        </row>
      </sheetData>
      <sheetData sheetId="64">
        <row r="201">
          <cell r="F201">
            <v>7792.2050656250012</v>
          </cell>
        </row>
      </sheetData>
      <sheetData sheetId="65">
        <row r="201">
          <cell r="F201">
            <v>7792.2050656250012</v>
          </cell>
        </row>
      </sheetData>
      <sheetData sheetId="66">
        <row r="201">
          <cell r="F201">
            <v>7792.2050656250003</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row r="201">
          <cell r="F201">
            <v>7792.2050656250012</v>
          </cell>
        </row>
      </sheetData>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row r="201">
          <cell r="F201">
            <v>7792.2050656250012</v>
          </cell>
        </row>
      </sheetData>
      <sheetData sheetId="88">
        <row r="201">
          <cell r="F201">
            <v>7792.2050656250012</v>
          </cell>
        </row>
      </sheetData>
      <sheetData sheetId="89">
        <row r="201">
          <cell r="F201">
            <v>7792.2050656250012</v>
          </cell>
        </row>
      </sheetData>
      <sheetData sheetId="90">
        <row r="201">
          <cell r="F201">
            <v>7792.2050656250003</v>
          </cell>
        </row>
      </sheetData>
      <sheetData sheetId="91">
        <row r="201">
          <cell r="F201">
            <v>7792.2050656250012</v>
          </cell>
        </row>
      </sheetData>
      <sheetData sheetId="92">
        <row r="201">
          <cell r="F201">
            <v>7792.2050656250012</v>
          </cell>
        </row>
      </sheetData>
      <sheetData sheetId="93">
        <row r="201">
          <cell r="F201">
            <v>7792.2050656250012</v>
          </cell>
        </row>
      </sheetData>
      <sheetData sheetId="94">
        <row r="201">
          <cell r="F201">
            <v>7792.2050656250012</v>
          </cell>
        </row>
      </sheetData>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row r="201">
          <cell r="F201">
            <v>7792.2050656250012</v>
          </cell>
        </row>
      </sheetData>
      <sheetData sheetId="101">
        <row r="201">
          <cell r="F201">
            <v>7792.2050656250012</v>
          </cell>
        </row>
      </sheetData>
      <sheetData sheetId="102">
        <row r="201">
          <cell r="F201">
            <v>7792.2050656250012</v>
          </cell>
        </row>
      </sheetData>
      <sheetData sheetId="103">
        <row r="201">
          <cell r="F201">
            <v>7792.2050656250012</v>
          </cell>
        </row>
      </sheetData>
      <sheetData sheetId="104">
        <row r="201">
          <cell r="F201">
            <v>7792.2050656250012</v>
          </cell>
        </row>
      </sheetData>
      <sheetData sheetId="105">
        <row r="201">
          <cell r="F201">
            <v>7792.2050656250012</v>
          </cell>
        </row>
      </sheetData>
      <sheetData sheetId="106">
        <row r="201">
          <cell r="F201">
            <v>7792.2050656250012</v>
          </cell>
        </row>
      </sheetData>
      <sheetData sheetId="107">
        <row r="201">
          <cell r="F201">
            <v>7792.2050656250012</v>
          </cell>
        </row>
      </sheetData>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row r="201">
          <cell r="F201">
            <v>7792.2050656250012</v>
          </cell>
        </row>
      </sheetData>
      <sheetData sheetId="114">
        <row r="201">
          <cell r="F201">
            <v>7792.2050656250012</v>
          </cell>
        </row>
      </sheetData>
      <sheetData sheetId="115">
        <row r="201">
          <cell r="F201">
            <v>7792.2050656250012</v>
          </cell>
        </row>
      </sheetData>
      <sheetData sheetId="116"/>
      <sheetData sheetId="117">
        <row r="201">
          <cell r="F201">
            <v>7792.2050656250012</v>
          </cell>
        </row>
      </sheetData>
      <sheetData sheetId="118">
        <row r="201">
          <cell r="F201">
            <v>7792.2050656250012</v>
          </cell>
        </row>
      </sheetData>
      <sheetData sheetId="119">
        <row r="201">
          <cell r="F201">
            <v>7792.2050656250012</v>
          </cell>
        </row>
      </sheetData>
      <sheetData sheetId="120">
        <row r="201">
          <cell r="F201">
            <v>7792.2050656250012</v>
          </cell>
        </row>
      </sheetData>
      <sheetData sheetId="121" refreshError="1"/>
      <sheetData sheetId="122">
        <row r="201">
          <cell r="F201">
            <v>7792.2050656250012</v>
          </cell>
        </row>
      </sheetData>
      <sheetData sheetId="123">
        <row r="201">
          <cell r="F201">
            <v>7792.2050656250012</v>
          </cell>
        </row>
      </sheetData>
      <sheetData sheetId="124">
        <row r="201">
          <cell r="F201">
            <v>7792.2050656250012</v>
          </cell>
        </row>
      </sheetData>
      <sheetData sheetId="125" refreshError="1"/>
      <sheetData sheetId="126" refreshError="1"/>
      <sheetData sheetId="127" refreshError="1"/>
      <sheetData sheetId="128" refreshError="1"/>
      <sheetData sheetId="129">
        <row r="201">
          <cell r="F201">
            <v>7792.2050656250012</v>
          </cell>
        </row>
      </sheetData>
      <sheetData sheetId="130">
        <row r="201">
          <cell r="F201">
            <v>7792.2050656250012</v>
          </cell>
        </row>
      </sheetData>
      <sheetData sheetId="131">
        <row r="201">
          <cell r="F201">
            <v>7792.2050656250012</v>
          </cell>
        </row>
      </sheetData>
      <sheetData sheetId="132">
        <row r="201">
          <cell r="F201">
            <v>7792.2050656250012</v>
          </cell>
        </row>
      </sheetData>
      <sheetData sheetId="133" refreshError="1"/>
      <sheetData sheetId="134" refreshError="1"/>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refreshError="1"/>
      <sheetData sheetId="372" refreshError="1"/>
      <sheetData sheetId="37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V.Tierras A"/>
      <sheetName val="V H.A y Muros A"/>
      <sheetName val="Term A"/>
      <sheetName val="ANALISIS STO DGO"/>
      <sheetName val="anal term"/>
      <sheetName val="#REF"/>
      <sheetName val="Ac_Z"/>
      <sheetName val="Ac_C"/>
      <sheetName val="Ac_V"/>
      <sheetName val="resum_ac_"/>
      <sheetName val="LOSA_(2)"/>
      <sheetName val="ana_h_a"/>
      <sheetName val="Analisis_Areas_Ext_"/>
      <sheetName val="v__exterior"/>
      <sheetName val="bLOQUE_A"/>
      <sheetName val="V_Tierras_A"/>
      <sheetName val="V_H_A_y_Muros_A"/>
      <sheetName val="Term_A"/>
      <sheetName val="ANALISIS_STO_DGO"/>
      <sheetName val="Ac_Z1"/>
      <sheetName val="Ac_C1"/>
      <sheetName val="Ac_V1"/>
      <sheetName val="resum_ac_1"/>
      <sheetName val="LOSA_(2)1"/>
      <sheetName val="ana_h_a1"/>
      <sheetName val="Analisis_Areas_Ext_1"/>
      <sheetName val="v__exterior1"/>
      <sheetName val="bLOQUE_A1"/>
      <sheetName val="V_Tierras_A1"/>
      <sheetName val="V_H_A_y_Muros_A1"/>
      <sheetName val="Term_A1"/>
      <sheetName val="ANALISIS_STO_DGO1"/>
      <sheetName val="anal_term"/>
      <sheetName val="HORM. Y MORTEROS."/>
      <sheetName val="SALARIOS"/>
      <sheetName val="m.o."/>
      <sheetName val="Ana. blocks y termin."/>
      <sheetName val="Costos Mano de Obra"/>
      <sheetName val="Insumos materiales"/>
      <sheetName val="Ana. Horm mexc mort"/>
      <sheetName val="m_o_"/>
      <sheetName val="m_o_1"/>
      <sheetName val="Ac_Z2"/>
      <sheetName val="Ac_C2"/>
      <sheetName val="Ac_V2"/>
      <sheetName val="resum_ac_2"/>
      <sheetName val="LOSA_(2)2"/>
      <sheetName val="ana_h_a2"/>
      <sheetName val="Analisis_Areas_Ext_2"/>
      <sheetName val="v__exterior2"/>
      <sheetName val="bLOQUE_A2"/>
      <sheetName val="V_Tierras_A2"/>
      <sheetName val="V_H_A_y_Muros_A2"/>
      <sheetName val="Term_A2"/>
      <sheetName val="ANALISIS_STO_DGO2"/>
      <sheetName val="m_o_2"/>
      <sheetName val="Ac_Z3"/>
      <sheetName val="Ac_C3"/>
      <sheetName val="Ac_V3"/>
      <sheetName val="resum_ac_3"/>
      <sheetName val="LOSA_(2)3"/>
      <sheetName val="ana_h_a3"/>
      <sheetName val="Analisis_Areas_Ext_3"/>
      <sheetName val="v__exterior3"/>
      <sheetName val="bLOQUE_A3"/>
      <sheetName val="V_Tierras_A3"/>
      <sheetName val="V_H_A_y_Muros_A3"/>
      <sheetName val="Term_A3"/>
      <sheetName val="ANALISIS_STO_DGO3"/>
      <sheetName val="m_o_3"/>
      <sheetName val="Ac_Z4"/>
      <sheetName val="Ac_C4"/>
      <sheetName val="Ac_V4"/>
      <sheetName val="resum_ac_4"/>
      <sheetName val="LOSA_(2)4"/>
      <sheetName val="ana_h_a4"/>
      <sheetName val="Analisis_Areas_Ext_4"/>
      <sheetName val="v__exterior4"/>
      <sheetName val="bLOQUE_A4"/>
      <sheetName val="V_Tierras_A4"/>
      <sheetName val="V_H_A_y_Muros_A4"/>
      <sheetName val="Term_A4"/>
      <sheetName val="ANALISIS_STO_DGO4"/>
      <sheetName val="m_o_4"/>
      <sheetName val="Ac_Z5"/>
      <sheetName val="Ac_C5"/>
      <sheetName val="Ac_V5"/>
      <sheetName val="resum_ac_5"/>
      <sheetName val="LOSA_(2)5"/>
      <sheetName val="ana_h_a5"/>
      <sheetName val="Analisis_Areas_Ext_5"/>
      <sheetName val="v__exterior5"/>
      <sheetName val="bLOQUE_A5"/>
      <sheetName val="V_Tierras_A5"/>
      <sheetName val="V_H_A_y_Muros_A5"/>
      <sheetName val="Term_A5"/>
      <sheetName val="ANALISIS_STO_DGO5"/>
      <sheetName val="m_o_5"/>
      <sheetName val="HORM__Y_MORTEROS_"/>
      <sheetName val="anal_term1"/>
      <sheetName val="HORM__Y_MORTEROS_1"/>
      <sheetName val="anal_term2"/>
      <sheetName val="HORM__Y_MORTEROS_2"/>
      <sheetName val="anal_term3"/>
      <sheetName val="HORM__Y_MORTEROS_3"/>
      <sheetName val="anal_term4"/>
      <sheetName val="HORM__Y_MORTEROS_4"/>
      <sheetName val="anal_term5"/>
      <sheetName val="HORM__Y_MORTEROS_5"/>
      <sheetName val="Osiades Est."/>
      <sheetName val="Analisis RELLENO"/>
      <sheetName val="Precios"/>
      <sheetName val="presup"/>
      <sheetName val="INSUMOS"/>
      <sheetName val="ana-sanit."/>
      <sheetName val="Ana"/>
      <sheetName val="analisis h-a "/>
      <sheetName val="Pu-Sanit."/>
      <sheetName val="Jornal"/>
      <sheetName val="listado equipos a utilizar"/>
      <sheetName val="electrico"/>
      <sheetName val="Anal. horm."/>
      <sheetName val="Mat"/>
      <sheetName val="Mano de Obra"/>
      <sheetName val="Volumenes"/>
      <sheetName val="Lista de precios"/>
      <sheetName val="hato mayor dic.2010"/>
      <sheetName val="qqVgas"/>
      <sheetName val="CUBICACION 11"/>
      <sheetName val="MO"/>
      <sheetName val="CUBICACION_11"/>
      <sheetName val="Ana__blocks_y_termin_"/>
      <sheetName val="Costos_Mano_de_Obra"/>
      <sheetName val="Insumos_materiales"/>
      <sheetName val="Ana__Horm_mexc_mort"/>
      <sheetName val="ana-sanit_"/>
      <sheetName val="analisis_h-a_"/>
      <sheetName val="Pu-Sanit_"/>
      <sheetName val="listado_equipos_a_utilizar"/>
      <sheetName val="Anal__horm_"/>
      <sheetName val="Mano_de_Obra"/>
      <sheetName val="ana-sanit_1"/>
      <sheetName val="analisis_h-a_1"/>
      <sheetName val="listado_equipos_a_utilizar1"/>
      <sheetName val="Ana__blocks_y_termin_1"/>
      <sheetName val="Costos_Mano_de_Obra1"/>
      <sheetName val="Insumos_materiales1"/>
      <sheetName val="Ana__Horm_mexc_mort1"/>
      <sheetName val="Anal__horm_1"/>
      <sheetName val="Mano_de_Obra1"/>
      <sheetName val="CUBICACION_111"/>
      <sheetName val="Pu-Sanit_1"/>
      <sheetName val="ana-sanit_2"/>
      <sheetName val="analisis_h-a_2"/>
      <sheetName val="listado_equipos_a_utilizar2"/>
      <sheetName val="Ana__blocks_y_termin_2"/>
      <sheetName val="Costos_Mano_de_Obra2"/>
      <sheetName val="Insumos_materiales2"/>
      <sheetName val="Ana__Horm_mexc_mort2"/>
      <sheetName val="Anal__horm_2"/>
      <sheetName val="Mano_de_Obra2"/>
      <sheetName val="CUBICACION_112"/>
      <sheetName val="Ana__blocks_y_termin_3"/>
      <sheetName val="Costos_Mano_de_Obra3"/>
      <sheetName val="Insumos_materiales3"/>
      <sheetName val="Ana__Horm_mexc_mort3"/>
      <sheetName val="ana-sanit_3"/>
      <sheetName val="analisis_h-a_3"/>
      <sheetName val="Pu-Sanit_2"/>
      <sheetName val="listado_equipos_a_utilizar3"/>
      <sheetName val="Anal__horm_3"/>
      <sheetName val="Mano_de_Obra3"/>
      <sheetName val="cus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F10">
            <v>4838.6400000000003</v>
          </cell>
        </row>
        <row r="37">
          <cell r="F37">
            <v>4299.8692000000001</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PRECIO"/>
      <sheetName val="Insumo plastbau"/>
      <sheetName val="Plastbau 22"/>
      <sheetName val="Resumen Plastbau 22"/>
      <sheetName val="Insumos"/>
      <sheetName val="Análisis de Precios"/>
      <sheetName val="Analisis"/>
      <sheetName val="mezcla"/>
      <sheetName val="insumo"/>
      <sheetName val="Ins"/>
      <sheetName val="Herram"/>
      <sheetName val="MOJornal"/>
    </sheetNames>
    <sheetDataSet>
      <sheetData sheetId="0" refreshError="1">
        <row r="16">
          <cell r="C16" t="str">
            <v>13/7 -</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DAS VIEJAS"/>
      <sheetName val="ACUEDUCTO"/>
      <sheetName val="quimicos"/>
      <sheetName val="LPU"/>
      <sheetName val="MOV. TIERRA ALC."/>
      <sheetName val="Especificaciones Técnicas"/>
      <sheetName val="Pre Villar Pando Limpio (2)"/>
      <sheetName val="Pre Villar Pando Limpio (3)"/>
      <sheetName val="Pre Villar Pando Limpio"/>
      <sheetName val="Pre Villar Pando"/>
      <sheetName val="ANALISIS PLANTA"/>
      <sheetName val="Volumetría"/>
      <sheetName val="BbQuantityLink"/>
      <sheetName val="Hoja10"/>
      <sheetName val="Hoja8"/>
      <sheetName val="ANALISIS PTAP-Elec"/>
      <sheetName val="Cal. VERJA"/>
      <sheetName val="ANALISIS PTAP VP"/>
      <sheetName val="Analic. Alim.VP"/>
      <sheetName val="Analic. Estruc.VP"/>
      <sheetName val="MT TUBERIAS"/>
      <sheetName val="Analisis Definitivo"/>
      <sheetName val="ANALISIS PTAP"/>
      <sheetName val="ANALISIS General"/>
      <sheetName val="Hoja4"/>
      <sheetName val="Analic. Estruc."/>
      <sheetName val="Analic. Alim."/>
      <sheetName val="CASA QUIMICO"/>
      <sheetName val="MT-A"/>
      <sheetName val="MT-H"/>
      <sheetName val="MT-C"/>
      <sheetName val="MT-G"/>
      <sheetName val="MT-F"/>
      <sheetName val="Hoja7"/>
      <sheetName val="Hoja5"/>
      <sheetName val="SDAN"/>
      <sheetName val="CASETA CLORACION"/>
      <sheetName val="Hoja6"/>
      <sheetName val="VOLUMENES Y AREAS"/>
      <sheetName val="Partes Planta"/>
      <sheetName val="Hoja3"/>
      <sheetName val="Hoja2"/>
      <sheetName val="ANALISIS DEPOSITO"/>
      <sheetName val="Hoja1"/>
      <sheetName val="Carcamo de Bombeo 30m3"/>
      <sheetName val="ANALISIS "/>
      <sheetName val="Hoja11"/>
      <sheetName val="Hoja9"/>
      <sheetName val="PARA PREGUNTAR"/>
    </sheetNames>
    <sheetDataSet>
      <sheetData sheetId="0"/>
      <sheetData sheetId="1"/>
      <sheetData sheetId="2"/>
      <sheetData sheetId="3"/>
      <sheetData sheetId="4"/>
      <sheetData sheetId="5"/>
      <sheetData sheetId="6"/>
      <sheetData sheetId="7"/>
      <sheetData sheetId="8"/>
      <sheetData sheetId="9"/>
      <sheetData sheetId="10">
        <row r="13">
          <cell r="F13">
            <v>3</v>
          </cell>
        </row>
        <row r="14">
          <cell r="F14">
            <v>390</v>
          </cell>
        </row>
        <row r="32">
          <cell r="F32">
            <v>183.4</v>
          </cell>
        </row>
        <row r="92">
          <cell r="G92">
            <v>1296.78</v>
          </cell>
        </row>
        <row r="111">
          <cell r="G111">
            <v>6711.23</v>
          </cell>
        </row>
        <row r="275">
          <cell r="G275">
            <v>3057.63</v>
          </cell>
        </row>
        <row r="772">
          <cell r="F772">
            <v>1229.5999999999999</v>
          </cell>
        </row>
        <row r="835">
          <cell r="F835">
            <v>2200</v>
          </cell>
        </row>
        <row r="1484">
          <cell r="G1484">
            <v>8284.66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 val="HORM. Y MORTEROS."/>
      <sheetName val="SALARIOS"/>
      <sheetName val="Resumen Precio Equipos"/>
      <sheetName val="O.M. y Salarios"/>
      <sheetName val="MANO DE OBRA (2)"/>
      <sheetName val="Mano de Obra"/>
      <sheetName val="MOVIMIENTO DE TIERRA"/>
      <sheetName val="M_O_"/>
      <sheetName val="RECLAMACION_3"/>
      <sheetName val="Ins_2"/>
      <sheetName val="sanitaria"/>
      <sheetName val="Sheet1"/>
      <sheetName val="Analisis Unitarios"/>
      <sheetName val="Análisis"/>
      <sheetName val="M_O_1"/>
      <sheetName val="RECLAMACION_31"/>
      <sheetName val="Ins_21"/>
      <sheetName val="Col_Amarre"/>
      <sheetName val="HORM__Y_MORTEROS_"/>
      <sheetName val="Resumen_Precio_Equipos"/>
      <sheetName val="O_M__y_Salarios"/>
      <sheetName val="MANO_DE_OBRA_(2)"/>
      <sheetName val="Mano_de_Obra"/>
      <sheetName val="MOVIMIENTO_DE_TIERRA"/>
      <sheetName val="Analisis_Unitarios"/>
      <sheetName val="Cotz."/>
      <sheetName val="I.HORMIGON"/>
      <sheetName val="OBRAMANO"/>
      <sheetName val="EQUIPOS"/>
      <sheetName val="Analisis BC"/>
      <sheetName val="Mat"/>
      <sheetName val="anal term"/>
      <sheetName val="Analisis"/>
      <sheetName val="Alambres"/>
      <sheetName val="Varios"/>
      <sheetName val="Precios Unitarios"/>
      <sheetName val="Tuberias"/>
      <sheetName val="listado equipos a utilizar"/>
      <sheetName val="A-BASICOS"/>
      <sheetName val="Col_Amarre1"/>
      <sheetName val="Resumen_Precio_Equipos1"/>
      <sheetName val="O_M__y_Salarios1"/>
      <sheetName val="HORM__Y_MORTEROS_1"/>
      <sheetName val="M_O_3"/>
      <sheetName val="RECLAMACION_33"/>
      <sheetName val="Ins_23"/>
      <sheetName val="Col_Amarre3"/>
      <sheetName val="Resumen_Precio_Equipos3"/>
      <sheetName val="O_M__y_Salarios3"/>
      <sheetName val="HORM__Y_MORTEROS_3"/>
      <sheetName val="M_O_2"/>
      <sheetName val="RECLAMACION_32"/>
      <sheetName val="Ins_22"/>
      <sheetName val="Col_Amarre2"/>
      <sheetName val="Resumen_Precio_Equipos2"/>
      <sheetName val="O_M__y_Salarios2"/>
      <sheetName val="HORM__Y_MORTEROS_2"/>
      <sheetName val="M_O_4"/>
      <sheetName val="RECLAMACION_34"/>
      <sheetName val="Ins_24"/>
      <sheetName val="Col_Amarre4"/>
      <sheetName val="Resumen_Precio_Equipos4"/>
      <sheetName val="O_M__y_Salarios4"/>
      <sheetName val="HORM__Y_MORTEROS_4"/>
      <sheetName val="M_O_5"/>
      <sheetName val="RECLAMACION_35"/>
      <sheetName val="Ins_25"/>
      <sheetName val="Col_Amarre5"/>
      <sheetName val="Resumen_Precio_Equipos5"/>
      <sheetName val="O_M__y_Salarios5"/>
      <sheetName val="HORM__Y_MORTEROS_5"/>
      <sheetName val="MANO_DE_OBRA_(2)1"/>
      <sheetName val="Mano_de_Obra1"/>
      <sheetName val="MOVIMIENTO_DE_TIERRA1"/>
      <sheetName val="Analisis_Unitarios1"/>
      <sheetName val="M_O_7"/>
      <sheetName val="RECLAMACION_37"/>
      <sheetName val="Ins_27"/>
      <sheetName val="Col_Amarre7"/>
      <sheetName val="Resumen_Precio_Equipos7"/>
      <sheetName val="O_M__y_Salarios7"/>
      <sheetName val="HORM__Y_MORTEROS_7"/>
      <sheetName val="MANO_DE_OBRA_(2)3"/>
      <sheetName val="Mano_de_Obra3"/>
      <sheetName val="MOVIMIENTO_DE_TIERRA3"/>
      <sheetName val="Analisis_Unitarios3"/>
      <sheetName val="M_O_6"/>
      <sheetName val="RECLAMACION_36"/>
      <sheetName val="Ins_26"/>
      <sheetName val="Col_Amarre6"/>
      <sheetName val="Resumen_Precio_Equipos6"/>
      <sheetName val="O_M__y_Salarios6"/>
      <sheetName val="HORM__Y_MORTEROS_6"/>
      <sheetName val="MANO_DE_OBRA_(2)2"/>
      <sheetName val="Mano_de_Obra2"/>
      <sheetName val="MOVIMIENTO_DE_TIERRA2"/>
      <sheetName val="Analisis_Unitarios2"/>
      <sheetName val="Precios"/>
      <sheetName val="M_O_8"/>
      <sheetName val="RECLAMACION_38"/>
      <sheetName val="Ins_28"/>
      <sheetName val="Col_Amarre8"/>
      <sheetName val="Resumen_Precio_Equipos8"/>
      <sheetName val="O_M__y_Salarios8"/>
      <sheetName val="HORM__Y_MORTEROS_8"/>
      <sheetName val="MANO_DE_OBRA_(2)4"/>
      <sheetName val="Mano_de_Obra4"/>
      <sheetName val="MOVIMIENTO_DE_TIERRA4"/>
      <sheetName val="Analisis_Unitarios4"/>
      <sheetName val="listado_equipos_a_utilizar"/>
      <sheetName val="Cotz_"/>
      <sheetName val="I_HORMIGON"/>
      <sheetName val="Analisis_BC"/>
      <sheetName val="anal_term"/>
      <sheetName val="Precios_Unitarios"/>
      <sheetName val="MOJornal"/>
      <sheetName val="PRES no"/>
      <sheetName val="M_O_9"/>
      <sheetName val="RECLAMACION_39"/>
      <sheetName val="Ins_29"/>
      <sheetName val="Col_Amarre9"/>
      <sheetName val="Resumen_Precio_Equipos9"/>
      <sheetName val="O_M__y_Salarios9"/>
      <sheetName val="HORM__Y_MORTEROS_9"/>
      <sheetName val="MANO_DE_OBRA_(2)5"/>
      <sheetName val="Mano_de_Obra5"/>
      <sheetName val="MOVIMIENTO_DE_TIERRA5"/>
      <sheetName val="Analisis_Unitarios5"/>
      <sheetName val="Cotz_1"/>
      <sheetName val="listado_equipos_a_utilizar1"/>
      <sheetName val="Precios_Unitarios1"/>
      <sheetName val="I_HORMIGON1"/>
      <sheetName val="Analisis_BC1"/>
      <sheetName val="anal_term1"/>
      <sheetName val="PRES_no"/>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568">
          <cell r="D568" t="str">
            <v>m3</v>
          </cell>
        </row>
      </sheetData>
      <sheetData sheetId="79"/>
      <sheetData sheetId="80">
        <row r="568">
          <cell r="D568" t="str">
            <v>m3</v>
          </cell>
        </row>
      </sheetData>
      <sheetData sheetId="81"/>
      <sheetData sheetId="82"/>
      <sheetData sheetId="83"/>
      <sheetData sheetId="84"/>
      <sheetData sheetId="85">
        <row r="568">
          <cell r="D568" t="str">
            <v>m3</v>
          </cell>
        </row>
      </sheetData>
      <sheetData sheetId="86"/>
      <sheetData sheetId="87">
        <row r="568">
          <cell r="D568" t="str">
            <v>m3</v>
          </cell>
        </row>
      </sheetData>
      <sheetData sheetId="88"/>
      <sheetData sheetId="89"/>
      <sheetData sheetId="90"/>
      <sheetData sheetId="91"/>
      <sheetData sheetId="92"/>
      <sheetData sheetId="93"/>
      <sheetData sheetId="94"/>
      <sheetData sheetId="95"/>
      <sheetData sheetId="96">
        <row r="568">
          <cell r="D568" t="str">
            <v>m3</v>
          </cell>
        </row>
      </sheetData>
      <sheetData sheetId="97"/>
      <sheetData sheetId="98">
        <row r="568">
          <cell r="D568" t="str">
            <v>m3</v>
          </cell>
        </row>
      </sheetData>
      <sheetData sheetId="99"/>
      <sheetData sheetId="100"/>
      <sheetData sheetId="101"/>
      <sheetData sheetId="102"/>
      <sheetData sheetId="103"/>
      <sheetData sheetId="104"/>
      <sheetData sheetId="105"/>
      <sheetData sheetId="106"/>
      <sheetData sheetId="107">
        <row r="568">
          <cell r="D568" t="str">
            <v>m3</v>
          </cell>
        </row>
      </sheetData>
      <sheetData sheetId="108"/>
      <sheetData sheetId="109">
        <row r="568">
          <cell r="D568" t="str">
            <v>m3</v>
          </cell>
        </row>
      </sheetData>
      <sheetData sheetId="110"/>
      <sheetData sheetId="111"/>
      <sheetData sheetId="112"/>
      <sheetData sheetId="113"/>
      <sheetData sheetId="114"/>
      <sheetData sheetId="115"/>
      <sheetData sheetId="116"/>
      <sheetData sheetId="117" refreshError="1"/>
      <sheetData sheetId="118"/>
      <sheetData sheetId="119">
        <row r="568">
          <cell r="D568" t="str">
            <v>m3</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row r="568">
          <cell r="D568" t="str">
            <v>m3</v>
          </cell>
        </row>
      </sheetData>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 val="CUB-10181-3(Rescision)_(2)"/>
      <sheetName val="CUB-10181-3(Rescision)_(3)"/>
      <sheetName val="ANALISIS_2009"/>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sumen"/>
      <sheetName val="Flujo Cabañas"/>
      <sheetName val="Cronograma Cabañas"/>
      <sheetName val="Cabañas simple Tipo I"/>
      <sheetName val="Cabañas simple Tipo 2"/>
      <sheetName val="Cabañas simple Tipo 3"/>
      <sheetName val="Cabañas Presidenciales "/>
      <sheetName val="Cabañas Vice Presidenciales"/>
      <sheetName val="Calles, aceras y contenes"/>
      <sheetName val="Edificio de Entrada"/>
      <sheetName val="Análisis"/>
      <sheetName val="Insumos"/>
      <sheetName val="Hoja de presupuesto"/>
      <sheetName val="Edificio Administracion"/>
      <sheetName val="Cabañas Ejecutivas"/>
      <sheetName val="Caseta de planta"/>
      <sheetName val="Lomo"/>
      <sheetName val="Hoja Presentacion (3)"/>
      <sheetName val="Hoja Presentacion (2)"/>
      <sheetName val="Hoja Presentacion Plastbau"/>
      <sheetName val="Hoja Presentacion Convencional"/>
      <sheetName val="Hoja Presentacion"/>
      <sheetName val="Analisis Plastbau "/>
      <sheetName val="HOTEL SUNSCAPE EDF. I"/>
      <sheetName val="HOTEL SUNSCAPE EDF. I I Y V"/>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HOTEL SUNSCAPE EDF. VIII"/>
      <sheetName val="Resumen Hotel Sunscape II"/>
      <sheetName val="Muros Interiores h=2.8 m "/>
      <sheetName val="HOTEL SUNSCAPE EDF. III"/>
      <sheetName val="HOTEL SUNSCAPE EDF. II"/>
      <sheetName val="HOTEL SUNSCAPE EDF. IX"/>
      <sheetName val="HOTEL SUNSCAPE EDF. V"/>
      <sheetName val="HOTEL SUNSCAPE EDF. IV"/>
      <sheetName val="Resumen Hotel Sunscape copia."/>
      <sheetName val="Presentacion Hotel Sunscape "/>
      <sheetName val="Hoja Presentacion "/>
      <sheetName val="Cubicación"/>
      <sheetName val="Materiales"/>
      <sheetName val="ANALISIS HORMIGON ARMADO"/>
      <sheetName val="LISTA DE MATERIALES"/>
      <sheetName val="Ana"/>
      <sheetName val="Ana. blocks y termin."/>
      <sheetName val="Costos Mano de Obra"/>
      <sheetName val="Insumos materiales"/>
      <sheetName val="Ana. Horm mexc mort"/>
      <sheetName val="Cargas Sociales"/>
      <sheetName val="Precio"/>
      <sheetName val="factura"/>
    </sheetNames>
    <sheetDataSet>
      <sheetData sheetId="0" refreshError="1"/>
      <sheetData sheetId="1" refreshError="1">
        <row r="21">
          <cell r="D21">
            <v>1314906.1857016287</v>
          </cell>
        </row>
        <row r="23">
          <cell r="D23">
            <v>2990883.649645336</v>
          </cell>
        </row>
        <row r="24">
          <cell r="D24">
            <v>1806093.8399999999</v>
          </cell>
        </row>
        <row r="25">
          <cell r="D25">
            <v>287006.09240701469</v>
          </cell>
        </row>
        <row r="26">
          <cell r="D26">
            <v>600000</v>
          </cell>
        </row>
        <row r="32">
          <cell r="F32">
            <v>59613800.43383681</v>
          </cell>
        </row>
      </sheetData>
      <sheetData sheetId="2" refreshError="1"/>
      <sheetData sheetId="3" refreshError="1"/>
      <sheetData sheetId="4" refreshError="1">
        <row r="106">
          <cell r="G106">
            <v>1452664.2717140752</v>
          </cell>
        </row>
      </sheetData>
      <sheetData sheetId="5" refreshError="1">
        <row r="106">
          <cell r="G106">
            <v>1421956.8064897507</v>
          </cell>
        </row>
      </sheetData>
      <sheetData sheetId="6" refreshError="1">
        <row r="21">
          <cell r="E21">
            <v>30</v>
          </cell>
        </row>
        <row r="107">
          <cell r="G107">
            <v>1409090.7024497506</v>
          </cell>
        </row>
      </sheetData>
      <sheetData sheetId="7" refreshError="1">
        <row r="49">
          <cell r="D49">
            <v>150</v>
          </cell>
        </row>
        <row r="161">
          <cell r="G161">
            <v>3341748.5683191428</v>
          </cell>
        </row>
      </sheetData>
      <sheetData sheetId="8" refreshError="1">
        <row r="157">
          <cell r="G157">
            <v>2629812.3714032574</v>
          </cell>
        </row>
      </sheetData>
      <sheetData sheetId="9" refreshError="1">
        <row r="77">
          <cell r="G77">
            <v>8359323.2016874002</v>
          </cell>
        </row>
      </sheetData>
      <sheetData sheetId="10" refreshError="1">
        <row r="77">
          <cell r="G77">
            <v>621140.25180400361</v>
          </cell>
        </row>
      </sheetData>
      <sheetData sheetId="11" refreshError="1">
        <row r="49">
          <cell r="D49">
            <v>150</v>
          </cell>
        </row>
        <row r="105">
          <cell r="D105">
            <v>2649.6400000000003</v>
          </cell>
        </row>
        <row r="120">
          <cell r="D120">
            <v>3084.55</v>
          </cell>
        </row>
        <row r="138">
          <cell r="D138">
            <v>3746.4657613846157</v>
          </cell>
        </row>
        <row r="148">
          <cell r="D148">
            <v>8759.6139999999996</v>
          </cell>
        </row>
        <row r="156">
          <cell r="D156">
            <v>7227.72</v>
          </cell>
        </row>
        <row r="164">
          <cell r="D164">
            <v>7365.95</v>
          </cell>
        </row>
        <row r="173">
          <cell r="D173">
            <v>5765.4363104433687</v>
          </cell>
        </row>
        <row r="182">
          <cell r="D182">
            <v>9313.451155384615</v>
          </cell>
        </row>
        <row r="200">
          <cell r="D200">
            <v>6693.3966666666665</v>
          </cell>
        </row>
        <row r="209">
          <cell r="D209">
            <v>5176.5506666666661</v>
          </cell>
        </row>
        <row r="218">
          <cell r="D218">
            <v>4991.54</v>
          </cell>
        </row>
        <row r="230">
          <cell r="D230">
            <v>4386.2560994538471</v>
          </cell>
        </row>
        <row r="241">
          <cell r="D241">
            <v>3070.48</v>
          </cell>
        </row>
        <row r="256">
          <cell r="D256">
            <v>4206.2299999999996</v>
          </cell>
        </row>
        <row r="274">
          <cell r="D274">
            <v>1777.8110323846156</v>
          </cell>
        </row>
        <row r="286">
          <cell r="D286">
            <v>4816.92</v>
          </cell>
        </row>
        <row r="306">
          <cell r="D306">
            <v>377.70847206000002</v>
          </cell>
        </row>
        <row r="365">
          <cell r="D365">
            <v>284.03647999999998</v>
          </cell>
        </row>
        <row r="415">
          <cell r="D415">
            <v>595.61825599999997</v>
          </cell>
        </row>
        <row r="427">
          <cell r="D427">
            <v>639.838256</v>
          </cell>
        </row>
        <row r="438">
          <cell r="D438">
            <v>693.07825600000001</v>
          </cell>
        </row>
        <row r="449">
          <cell r="D449">
            <v>563.11809600000004</v>
          </cell>
        </row>
        <row r="460">
          <cell r="D460">
            <v>493.52857599999993</v>
          </cell>
        </row>
        <row r="471">
          <cell r="D471">
            <v>1369.4382560000001</v>
          </cell>
        </row>
        <row r="491">
          <cell r="D491">
            <v>1053.4291840000001</v>
          </cell>
        </row>
        <row r="501">
          <cell r="D501">
            <v>156.43090943999999</v>
          </cell>
        </row>
        <row r="512">
          <cell r="D512">
            <v>1446.1291840000001</v>
          </cell>
        </row>
        <row r="522">
          <cell r="D522">
            <v>810.20918399999994</v>
          </cell>
        </row>
        <row r="532">
          <cell r="D532">
            <v>121.89090944</v>
          </cell>
        </row>
        <row r="541">
          <cell r="D541">
            <v>705.20918399999994</v>
          </cell>
        </row>
        <row r="551">
          <cell r="D551">
            <v>106.89090944</v>
          </cell>
        </row>
        <row r="560">
          <cell r="D560">
            <v>600.20918399999994</v>
          </cell>
        </row>
        <row r="570">
          <cell r="D570">
            <v>91.890909440000001</v>
          </cell>
        </row>
        <row r="580">
          <cell r="D580">
            <v>383.12918399999995</v>
          </cell>
        </row>
        <row r="591">
          <cell r="D591">
            <v>1075.2</v>
          </cell>
        </row>
        <row r="601">
          <cell r="D601">
            <v>402.22159319999997</v>
          </cell>
        </row>
        <row r="610">
          <cell r="D610">
            <v>1470.2215932000001</v>
          </cell>
        </row>
        <row r="620">
          <cell r="D620">
            <v>339.22159319999997</v>
          </cell>
        </row>
        <row r="629">
          <cell r="D629">
            <v>416.86012399999998</v>
          </cell>
        </row>
        <row r="638">
          <cell r="D638">
            <v>1204.0245920000002</v>
          </cell>
        </row>
        <row r="645">
          <cell r="D645">
            <v>506.42459200000008</v>
          </cell>
        </row>
        <row r="658">
          <cell r="D658">
            <v>19014.945350968199</v>
          </cell>
        </row>
        <row r="755">
          <cell r="D755">
            <v>7451.79</v>
          </cell>
        </row>
        <row r="765">
          <cell r="D765">
            <v>5604.04</v>
          </cell>
        </row>
        <row r="775">
          <cell r="D775">
            <v>7150.7099999999991</v>
          </cell>
        </row>
        <row r="785">
          <cell r="D785">
            <v>9347.5483000000004</v>
          </cell>
        </row>
        <row r="915">
          <cell r="D915">
            <v>320.57281386599999</v>
          </cell>
        </row>
        <row r="933">
          <cell r="D933">
            <v>5411.1733461538461</v>
          </cell>
        </row>
        <row r="1004">
          <cell r="D1004">
            <v>6508.3639569669222</v>
          </cell>
        </row>
        <row r="1018">
          <cell r="D1018">
            <v>5615.9402461538457</v>
          </cell>
        </row>
        <row r="1112">
          <cell r="D1112">
            <v>743.03258760000006</v>
          </cell>
        </row>
        <row r="1202">
          <cell r="D1202">
            <v>185.83776800000001</v>
          </cell>
        </row>
        <row r="1212">
          <cell r="D1212">
            <v>374.06856796207995</v>
          </cell>
        </row>
        <row r="1816">
          <cell r="F1816">
            <v>101540.4</v>
          </cell>
        </row>
        <row r="1956">
          <cell r="F1956">
            <v>75726.179999999993</v>
          </cell>
        </row>
      </sheetData>
      <sheetData sheetId="12" refreshError="1">
        <row r="21">
          <cell r="E21">
            <v>30</v>
          </cell>
        </row>
        <row r="25">
          <cell r="E25">
            <v>220</v>
          </cell>
        </row>
        <row r="35">
          <cell r="E35">
            <v>1960</v>
          </cell>
        </row>
        <row r="37">
          <cell r="E37">
            <v>2066</v>
          </cell>
        </row>
        <row r="39">
          <cell r="E39">
            <v>2156</v>
          </cell>
        </row>
        <row r="42">
          <cell r="E42">
            <v>28600</v>
          </cell>
        </row>
        <row r="48">
          <cell r="E48">
            <v>130</v>
          </cell>
        </row>
        <row r="60">
          <cell r="E60">
            <v>280</v>
          </cell>
        </row>
        <row r="61">
          <cell r="E61">
            <v>280</v>
          </cell>
        </row>
        <row r="62">
          <cell r="E62">
            <v>280</v>
          </cell>
        </row>
        <row r="63">
          <cell r="E63">
            <v>280</v>
          </cell>
        </row>
        <row r="64">
          <cell r="E64">
            <v>280</v>
          </cell>
        </row>
        <row r="66">
          <cell r="E66">
            <v>125</v>
          </cell>
        </row>
        <row r="69">
          <cell r="E69">
            <v>43.2</v>
          </cell>
        </row>
        <row r="70">
          <cell r="E70">
            <v>190</v>
          </cell>
        </row>
        <row r="71">
          <cell r="E71">
            <v>312</v>
          </cell>
        </row>
        <row r="84">
          <cell r="E84">
            <v>5</v>
          </cell>
        </row>
        <row r="91">
          <cell r="E91">
            <v>70</v>
          </cell>
        </row>
        <row r="108">
          <cell r="E108">
            <v>40</v>
          </cell>
        </row>
        <row r="112">
          <cell r="E112">
            <v>4.5</v>
          </cell>
        </row>
        <row r="136">
          <cell r="E136">
            <v>15</v>
          </cell>
        </row>
        <row r="137">
          <cell r="E137">
            <v>36.880000000000003</v>
          </cell>
        </row>
        <row r="142">
          <cell r="E142">
            <v>350</v>
          </cell>
        </row>
        <row r="155">
          <cell r="E155">
            <v>20</v>
          </cell>
        </row>
        <row r="162">
          <cell r="E162">
            <v>289.55</v>
          </cell>
        </row>
        <row r="164">
          <cell r="E164">
            <v>35</v>
          </cell>
        </row>
        <row r="167">
          <cell r="E167">
            <v>150</v>
          </cell>
        </row>
        <row r="168">
          <cell r="E168">
            <v>30</v>
          </cell>
        </row>
        <row r="170">
          <cell r="E170">
            <v>110</v>
          </cell>
        </row>
        <row r="171">
          <cell r="E171">
            <v>120</v>
          </cell>
        </row>
        <row r="172">
          <cell r="E172">
            <v>110</v>
          </cell>
        </row>
        <row r="173">
          <cell r="E173">
            <v>55</v>
          </cell>
        </row>
        <row r="174">
          <cell r="E174">
            <v>140</v>
          </cell>
        </row>
        <row r="175">
          <cell r="E175">
            <v>140</v>
          </cell>
        </row>
        <row r="176">
          <cell r="E176">
            <v>190</v>
          </cell>
        </row>
        <row r="177">
          <cell r="E177">
            <v>250</v>
          </cell>
        </row>
        <row r="178">
          <cell r="E178">
            <v>200</v>
          </cell>
        </row>
        <row r="179">
          <cell r="E179">
            <v>230</v>
          </cell>
        </row>
        <row r="180">
          <cell r="E180">
            <v>250</v>
          </cell>
        </row>
      </sheetData>
      <sheetData sheetId="13" refreshError="1">
        <row r="173">
          <cell r="G173">
            <v>0</v>
          </cell>
        </row>
      </sheetData>
      <sheetData sheetId="14" refreshError="1">
        <row r="112">
          <cell r="G112">
            <v>2990883.649645336</v>
          </cell>
        </row>
      </sheetData>
      <sheetData sheetId="15" refreshError="1">
        <row r="109">
          <cell r="G109">
            <v>1777509.2737094555</v>
          </cell>
        </row>
      </sheetData>
      <sheetData sheetId="16" refreshError="1">
        <row r="71">
          <cell r="H71">
            <v>287006.09240701469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 val="MATERIALES"/>
      <sheetName val="OBRAMANO"/>
      <sheetName val="EQUIPOS"/>
      <sheetName val="M_O_4"/>
      <sheetName val="Analisis_(2)4"/>
      <sheetName val="analisis_basicos4"/>
      <sheetName val="ANALISIS_4"/>
      <sheetName val="COLOCACION_DE_TUBERIA4"/>
      <sheetName val="C_D_C_,_C_Op__y_C_G_4"/>
      <sheetName val="Malla_Ciclónica_y_Muros_Blo_4"/>
      <sheetName val="RECLAMACION_34"/>
      <sheetName val="MATERIALES_LISTADO4"/>
      <sheetName val="M_O_5"/>
      <sheetName val="Analisis_(2)5"/>
      <sheetName val="analisis_basicos5"/>
      <sheetName val="ANALISIS_5"/>
      <sheetName val="COLOCACION_DE_TUBERIA5"/>
      <sheetName val="C_D_C_,_C_Op__y_C_G_5"/>
      <sheetName val="Malla_Ciclónica_y_Muros_Blo_5"/>
      <sheetName val="RECLAMACION_35"/>
      <sheetName val="MATERIALES_LISTADO5"/>
      <sheetName val="INSU"/>
      <sheetName val="MO"/>
      <sheetName val="Mat"/>
      <sheetName val="anal term"/>
      <sheetName val="Jornal"/>
      <sheetName val="Sheet4"/>
      <sheetName val="Sheet5"/>
      <sheetName val="caseta de planta"/>
      <sheetName val="Analisis BC"/>
      <sheetName val="M_O_6"/>
      <sheetName val="Analisis_(2)6"/>
      <sheetName val="analisis_basicos6"/>
      <sheetName val="ANALISIS_6"/>
      <sheetName val="COLOCACION_DE_TUBERIA6"/>
      <sheetName val="C_D_C_,_C_Op__y_C_G_6"/>
      <sheetName val="Malla_Ciclónica_y_Muros_Blo_6"/>
      <sheetName val="RECLAMACION_36"/>
      <sheetName val="MATERIALES_LISTADO6"/>
      <sheetName val="anal_term"/>
      <sheetName val="caseta_de_planta"/>
      <sheetName val="Analisis_BC"/>
      <sheetName val="hato mayor dic.2010"/>
      <sheetName val="PRE"/>
      <sheetName val="Analisis"/>
      <sheetName val="HORM_MOR"/>
      <sheetName val="Cargas Sociales"/>
      <sheetName val="Analisis Unit. "/>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Edificio Administracion"/>
      <sheetName val="Edificio de Entrada"/>
      <sheetName val="Hoja de presupuesto"/>
      <sheetName val="analisis1"/>
      <sheetName val="COSTO INDIRECTO"/>
      <sheetName val="OPERADORES EQUIPOS"/>
      <sheetName val="M_O_7"/>
      <sheetName val="Analisis_(2)7"/>
      <sheetName val="analisis_basicos7"/>
      <sheetName val="ANALISIS_7"/>
      <sheetName val="COLOCACION_DE_TUBERIA7"/>
      <sheetName val="C_D_C_,_C_Op__y_C_G_7"/>
      <sheetName val="Malla_Ciclónica_y_Muros_Blo_7"/>
      <sheetName val="RECLAMACION_37"/>
      <sheetName val="MATERIALES_LISTADO7"/>
      <sheetName val="anal_term1"/>
      <sheetName val="caseta_de_planta1"/>
      <sheetName val="M_O_9"/>
      <sheetName val="Analisis_(2)9"/>
      <sheetName val="analisis_basicos9"/>
      <sheetName val="ANALISIS_9"/>
      <sheetName val="COLOCACION_DE_TUBERIA9"/>
      <sheetName val="C_D_C_,_C_Op__y_C_G_9"/>
      <sheetName val="Malla_Ciclónica_y_Muros_Blo_9"/>
      <sheetName val="RECLAMACION_39"/>
      <sheetName val="MATERIALES_LISTADO9"/>
      <sheetName val="anal_term3"/>
      <sheetName val="caseta_de_planta3"/>
      <sheetName val="M_O_8"/>
      <sheetName val="Analisis_(2)8"/>
      <sheetName val="analisis_basicos8"/>
      <sheetName val="ANALISIS_8"/>
      <sheetName val="COLOCACION_DE_TUBERIA8"/>
      <sheetName val="C_D_C_,_C_Op__y_C_G_8"/>
      <sheetName val="Malla_Ciclónica_y_Muros_Blo_8"/>
      <sheetName val="RECLAMACION_38"/>
      <sheetName val="MATERIALES_LISTADO8"/>
      <sheetName val="anal_term2"/>
      <sheetName val="caseta_de_planta2"/>
      <sheetName val="M_O_10"/>
      <sheetName val="Analisis_(2)10"/>
      <sheetName val="analisis_basicos10"/>
      <sheetName val="ANALISIS_10"/>
      <sheetName val="COLOCACION_DE_TUBERIA10"/>
      <sheetName val="C_D_C_,_C_Op__y_C_G_10"/>
      <sheetName val="Malla_Ciclónica_y_Muros_Blo_10"/>
      <sheetName val="RECLAMACION_310"/>
      <sheetName val="MATERIALES_LISTADO10"/>
      <sheetName val="anal_term4"/>
      <sheetName val="caseta_de_planta4"/>
      <sheetName val="M_O_11"/>
      <sheetName val="Analisis_(2)11"/>
      <sheetName val="analisis_basicos11"/>
      <sheetName val="ANALISIS_11"/>
      <sheetName val="COLOCACION_DE_TUBERIA11"/>
      <sheetName val="C_D_C_,_C_Op__y_C_G_11"/>
      <sheetName val="Malla_Ciclónica_y_Muros_Blo_11"/>
      <sheetName val="RECLAMACION_311"/>
      <sheetName val="MATERIALES_LISTADO11"/>
      <sheetName val="anal_term5"/>
      <sheetName val="caseta_de_planta5"/>
      <sheetName val="Analisis_BC1"/>
      <sheetName val="M_O_13"/>
      <sheetName val="Analisis_(2)13"/>
      <sheetName val="analisis_basicos13"/>
      <sheetName val="ANALISIS_13"/>
      <sheetName val="COLOCACION_DE_TUBERIA13"/>
      <sheetName val="C_D_C_,_C_Op__y_C_G_13"/>
      <sheetName val="Malla_Ciclónica_y_Muros_Blo_13"/>
      <sheetName val="RECLAMACION_313"/>
      <sheetName val="MATERIALES_LISTADO13"/>
      <sheetName val="anal_term7"/>
      <sheetName val="caseta_de_planta7"/>
      <sheetName val="Analisis_BC3"/>
      <sheetName val="M_O_12"/>
      <sheetName val="Analisis_(2)12"/>
      <sheetName val="analisis_basicos12"/>
      <sheetName val="ANALISIS_12"/>
      <sheetName val="COLOCACION_DE_TUBERIA12"/>
      <sheetName val="C_D_C_,_C_Op__y_C_G_12"/>
      <sheetName val="Malla_Ciclónica_y_Muros_Blo_12"/>
      <sheetName val="RECLAMACION_312"/>
      <sheetName val="MATERIALES_LISTADO12"/>
      <sheetName val="anal_term6"/>
      <sheetName val="caseta_de_planta6"/>
      <sheetName val="Analisis_BC2"/>
      <sheetName val="LISTADO DE PARTIDAS ENMENDADO"/>
      <sheetName val="ANALISIS DE COSTO"/>
      <sheetName val="INSUMO"/>
      <sheetName val="ANALISIS DE COSTOS ELEC"/>
      <sheetName val="Mano de Obra"/>
      <sheetName val="M_O_14"/>
      <sheetName val="Analisis_(2)14"/>
      <sheetName val="analisis_basicos14"/>
      <sheetName val="ANALISIS_14"/>
      <sheetName val="COLOCACION_DE_TUBERIA14"/>
      <sheetName val="C_D_C_,_C_Op__y_C_G_14"/>
      <sheetName val="Malla_Ciclónica_y_Muros_Blo_14"/>
      <sheetName val="RECLAMACION_314"/>
      <sheetName val="MATERIALES_LISTADO14"/>
      <sheetName val="anal_term8"/>
      <sheetName val="caseta_de_planta8"/>
      <sheetName val="Analisis_BC4"/>
      <sheetName val="hato_mayor_dic_2010"/>
      <sheetName val="COSTO_INDIRECTO"/>
      <sheetName val="OPERADORES_EQUIPOS"/>
      <sheetName val="Cabañas_Ejecutivas"/>
      <sheetName val="Cabañas_Presidenciales_"/>
      <sheetName val="Cabañas_simple_Tipo_I"/>
      <sheetName val="Cabañas_simple_Tipo_2"/>
      <sheetName val="Cabañas_simple_Tipo_3"/>
      <sheetName val="Cabañas_Vice_Presidenciales"/>
      <sheetName val="Calles,_aceras_y_contenes"/>
      <sheetName val="Edificio_Administracion"/>
      <sheetName val="Edificio_de_Entrada"/>
      <sheetName val="Hoja_de_presupuesto"/>
      <sheetName val="LISTADO_DE_PARTIDAS_ENMENDADO"/>
      <sheetName val="ANALISIS_DE_COSTO"/>
      <sheetName val="ANALISIS_DE_COSTOS_ELEC"/>
      <sheetName val="MO_JORNAL"/>
      <sheetName val="MO JORNAL"/>
      <sheetName val="M_O_15"/>
      <sheetName val="Analisis_(2)15"/>
      <sheetName val="analisis_basicos15"/>
      <sheetName val="ANALISIS_15"/>
      <sheetName val="COLOCACION_DE_TUBERIA15"/>
      <sheetName val="C_D_C_,_C_Op__y_C_G_15"/>
      <sheetName val="Malla_Ciclónica_y_Muros_Blo_15"/>
      <sheetName val="RECLAMACION_315"/>
      <sheetName val="MATERIALES_LISTADO15"/>
      <sheetName val="anal_term9"/>
      <sheetName val="caseta_de_planta9"/>
      <sheetName val="Analisis_BC5"/>
      <sheetName val="hato_mayor_dic_20101"/>
      <sheetName val="COSTO_INDIRECTO1"/>
      <sheetName val="OPERADORES_EQUIPOS1"/>
      <sheetName val="Cabañas_Ejecutivas1"/>
      <sheetName val="Cabañas_Presidenciales_1"/>
      <sheetName val="Cabañas_simple_Tipo_I1"/>
      <sheetName val="Cabañas_simple_Tipo_21"/>
      <sheetName val="Cabañas_simple_Tipo_31"/>
      <sheetName val="Cabañas_Vice_Presidenciales1"/>
      <sheetName val="Calles,_aceras_y_contenes1"/>
      <sheetName val="Edificio_Administracion1"/>
      <sheetName val="Edificio_de_Entrada1"/>
      <sheetName val="Hoja_de_presupuesto1"/>
      <sheetName val="LISTADO_DE_PARTIDAS_ENMENDADO1"/>
      <sheetName val="ANALISIS_DE_COSTO1"/>
      <sheetName val="ANALISIS_DE_COSTOS_ELEC1"/>
      <sheetName val="MO_JORNAL1"/>
      <sheetName val="M_O_16"/>
      <sheetName val="Analisis_(2)16"/>
      <sheetName val="analisis_basicos16"/>
      <sheetName val="ANALISIS_16"/>
      <sheetName val="COLOCACION_DE_TUBERIA16"/>
      <sheetName val="C_D_C_,_C_Op__y_C_G_16"/>
      <sheetName val="Malla_Ciclónica_y_Muros_Blo_16"/>
      <sheetName val="RECLAMACION_316"/>
      <sheetName val="MATERIALES_LISTADO16"/>
      <sheetName val="anal_term10"/>
      <sheetName val="caseta_de_planta10"/>
      <sheetName val="Analisis_BC6"/>
      <sheetName val="hato_mayor_dic_20102"/>
      <sheetName val="COSTO_INDIRECTO2"/>
      <sheetName val="OPERADORES_EQUIPOS2"/>
      <sheetName val="Cabañas_Ejecutivas2"/>
      <sheetName val="Cabañas_Presidenciales_2"/>
      <sheetName val="Cabañas_simple_Tipo_I2"/>
      <sheetName val="Cabañas_simple_Tipo_22"/>
      <sheetName val="Cabañas_simple_Tipo_32"/>
      <sheetName val="Cabañas_Vice_Presidenciales2"/>
      <sheetName val="Calles,_aceras_y_contenes2"/>
      <sheetName val="Edificio_Administracion2"/>
      <sheetName val="Edificio_de_Entrada2"/>
      <sheetName val="Hoja_de_presupuesto2"/>
      <sheetName val="LISTADO_DE_PARTIDAS_ENMENDADO2"/>
      <sheetName val="ANALISIS_DE_COSTO2"/>
      <sheetName val="ANALISIS_DE_COSTOS_ELEC2"/>
      <sheetName val="MO_JORNAL2"/>
      <sheetName val="M_O_17"/>
      <sheetName val="Analisis_(2)17"/>
      <sheetName val="analisis_basicos17"/>
      <sheetName val="ANALISIS_17"/>
      <sheetName val="COLOCACION_DE_TUBERIA17"/>
      <sheetName val="C_D_C_,_C_Op__y_C_G_17"/>
      <sheetName val="Malla_Ciclónica_y_Muros_Blo_17"/>
      <sheetName val="RECLAMACION_317"/>
      <sheetName val="MATERIALES_LISTADO17"/>
      <sheetName val="anal_term11"/>
      <sheetName val="caseta_de_planta11"/>
      <sheetName val="Analisis_BC7"/>
      <sheetName val="hato_mayor_dic_20103"/>
      <sheetName val="COSTO_INDIRECTO3"/>
      <sheetName val="OPERADORES_EQUIPOS3"/>
      <sheetName val="Cabañas_Ejecutivas3"/>
      <sheetName val="Cabañas_Presidenciales_3"/>
      <sheetName val="Cabañas_simple_Tipo_I3"/>
      <sheetName val="Cabañas_simple_Tipo_23"/>
      <sheetName val="Cabañas_simple_Tipo_33"/>
      <sheetName val="Cabañas_Vice_Presidenciales3"/>
      <sheetName val="Calles,_aceras_y_contenes3"/>
      <sheetName val="Edificio_Administracion3"/>
      <sheetName val="Edificio_de_Entrada3"/>
      <sheetName val="Hoja_de_presupuesto3"/>
      <sheetName val="LISTADO_DE_PARTIDAS_ENMENDADO3"/>
      <sheetName val="ANALISIS_DE_COSTO3"/>
      <sheetName val="ANALISIS_DE_COSTOS_ELEC3"/>
      <sheetName val="MO_JORNAL3"/>
      <sheetName val="M_O_26"/>
      <sheetName val="Analisis_(2)26"/>
      <sheetName val="analisis_basicos26"/>
      <sheetName val="ANALISIS_26"/>
      <sheetName val="COLOCACION_DE_TUBERIA26"/>
      <sheetName val="C_D_C_,_C_Op__y_C_G_26"/>
      <sheetName val="Malla_Ciclónica_y_Muros_Blo_26"/>
      <sheetName val="RECLAMACION_326"/>
      <sheetName val="MATERIALES_LISTADO26"/>
      <sheetName val="anal_term20"/>
      <sheetName val="caseta_de_planta20"/>
      <sheetName val="Analisis_BC19"/>
      <sheetName val="Cabañas_Ejecutivas4"/>
      <sheetName val="Cabañas_Presidenciales_4"/>
      <sheetName val="Cabañas_simple_Tipo_I4"/>
      <sheetName val="Cabañas_simple_Tipo_24"/>
      <sheetName val="Cabañas_simple_Tipo_34"/>
      <sheetName val="Cabañas_Vice_Presidenciales4"/>
      <sheetName val="Calles,_aceras_y_contenes4"/>
      <sheetName val="Edificio_Administracion4"/>
      <sheetName val="Edificio_de_Entrada4"/>
      <sheetName val="Hoja_de_presupuesto4"/>
      <sheetName val="M_O_25"/>
      <sheetName val="Analisis_(2)25"/>
      <sheetName val="analisis_basicos25"/>
      <sheetName val="ANALISIS_25"/>
      <sheetName val="COLOCACION_DE_TUBERIA25"/>
      <sheetName val="C_D_C_,_C_Op__y_C_G_25"/>
      <sheetName val="Malla_Ciclónica_y_Muros_Blo_25"/>
      <sheetName val="RECLAMACION_325"/>
      <sheetName val="MATERIALES_LISTADO25"/>
      <sheetName val="anal_term19"/>
      <sheetName val="caseta_de_planta19"/>
      <sheetName val="M_O_24"/>
      <sheetName val="Analisis_(2)24"/>
      <sheetName val="analisis_basicos24"/>
      <sheetName val="ANALISIS_24"/>
      <sheetName val="COLOCACION_DE_TUBERIA24"/>
      <sheetName val="C_D_C_,_C_Op__y_C_G_24"/>
      <sheetName val="Malla_Ciclónica_y_Muros_Blo_24"/>
      <sheetName val="RECLAMACION_324"/>
      <sheetName val="MATERIALES_LISTADO24"/>
      <sheetName val="anal_term18"/>
      <sheetName val="caseta_de_planta18"/>
      <sheetName val="Analisis_BC18"/>
      <sheetName val="M_O_18"/>
      <sheetName val="Analisis_(2)18"/>
      <sheetName val="analisis_basicos18"/>
      <sheetName val="ANALISIS_18"/>
      <sheetName val="COLOCACION_DE_TUBERIA18"/>
      <sheetName val="C_D_C_,_C_Op__y_C_G_18"/>
      <sheetName val="Malla_Ciclónica_y_Muros_Blo_18"/>
      <sheetName val="RECLAMACION_318"/>
      <sheetName val="MATERIALES_LISTADO18"/>
      <sheetName val="anal_term12"/>
      <sheetName val="caseta_de_planta12"/>
      <sheetName val="Analisis_BC12"/>
      <sheetName val="Analisis_BC8"/>
      <sheetName val="Analisis_BC9"/>
      <sheetName val="Analisis_BC11"/>
      <sheetName val="Analisis_BC10"/>
      <sheetName val="M_O_19"/>
      <sheetName val="Analisis_(2)19"/>
      <sheetName val="analisis_basicos19"/>
      <sheetName val="ANALISIS_19"/>
      <sheetName val="COLOCACION_DE_TUBERIA19"/>
      <sheetName val="C_D_C_,_C_Op__y_C_G_19"/>
      <sheetName val="Malla_Ciclónica_y_Muros_Blo_19"/>
      <sheetName val="RECLAMACION_319"/>
      <sheetName val="MATERIALES_LISTADO19"/>
      <sheetName val="anal_term13"/>
      <sheetName val="caseta_de_planta13"/>
      <sheetName val="Analisis_BC13"/>
      <sheetName val="M_O_20"/>
      <sheetName val="Analisis_(2)20"/>
      <sheetName val="analisis_basicos20"/>
      <sheetName val="ANALISIS_20"/>
      <sheetName val="COLOCACION_DE_TUBERIA20"/>
      <sheetName val="C_D_C_,_C_Op__y_C_G_20"/>
      <sheetName val="Malla_Ciclónica_y_Muros_Blo_20"/>
      <sheetName val="RECLAMACION_320"/>
      <sheetName val="MATERIALES_LISTADO20"/>
      <sheetName val="anal_term14"/>
      <sheetName val="caseta_de_planta14"/>
      <sheetName val="Analisis_BC14"/>
      <sheetName val="M_O_21"/>
      <sheetName val="Analisis_(2)21"/>
      <sheetName val="analisis_basicos21"/>
      <sheetName val="ANALISIS_21"/>
      <sheetName val="COLOCACION_DE_TUBERIA21"/>
      <sheetName val="C_D_C_,_C_Op__y_C_G_21"/>
      <sheetName val="Malla_Ciclónica_y_Muros_Blo_21"/>
      <sheetName val="RECLAMACION_321"/>
      <sheetName val="MATERIALES_LISTADO21"/>
      <sheetName val="anal_term15"/>
      <sheetName val="caseta_de_planta15"/>
      <sheetName val="Analisis_BC15"/>
      <sheetName val="M_O_22"/>
      <sheetName val="Analisis_(2)22"/>
      <sheetName val="analisis_basicos22"/>
      <sheetName val="ANALISIS_22"/>
      <sheetName val="COLOCACION_DE_TUBERIA22"/>
      <sheetName val="C_D_C_,_C_Op__y_C_G_22"/>
      <sheetName val="Malla_Ciclónica_y_Muros_Blo_22"/>
      <sheetName val="RECLAMACION_322"/>
      <sheetName val="MATERIALES_LISTADO22"/>
      <sheetName val="anal_term16"/>
      <sheetName val="caseta_de_planta16"/>
      <sheetName val="Analisis_BC16"/>
      <sheetName val="M_O_23"/>
      <sheetName val="Analisis_(2)23"/>
      <sheetName val="analisis_basicos23"/>
      <sheetName val="ANALISIS_23"/>
      <sheetName val="COLOCACION_DE_TUBERIA23"/>
      <sheetName val="C_D_C_,_C_Op__y_C_G_23"/>
      <sheetName val="Malla_Ciclónica_y_Muros_Blo_23"/>
      <sheetName val="RECLAMACION_323"/>
      <sheetName val="MATERIALES_LISTADO23"/>
      <sheetName val="anal_term17"/>
      <sheetName val="caseta_de_planta17"/>
      <sheetName val="Analisis_BC17"/>
      <sheetName val="hato_mayor_dic_20104"/>
      <sheetName val="COSTO_INDIRECTO4"/>
      <sheetName val="OPERADORES_EQUIPOS4"/>
      <sheetName val="LISTADO_DE_PARTIDAS_ENMENDADO4"/>
      <sheetName val="ANALISIS_DE_COSTO4"/>
      <sheetName val="ANALISIS_DE_COSTOS_ELEC4"/>
      <sheetName val="MO_JORNAL4"/>
      <sheetName val="M_O_27"/>
      <sheetName val="Analisis_(2)27"/>
      <sheetName val="analisis_basicos27"/>
      <sheetName val="ANALISIS_27"/>
      <sheetName val="COLOCACION_DE_TUBERIA27"/>
      <sheetName val="C_D_C_,_C_Op__y_C_G_27"/>
      <sheetName val="Malla_Ciclónica_y_Muros_Blo_27"/>
      <sheetName val="RECLAMACION_327"/>
      <sheetName val="MATERIALES_LISTADO27"/>
      <sheetName val="anal_term21"/>
      <sheetName val="caseta_de_planta21"/>
      <sheetName val="Analisis_BC20"/>
      <sheetName val="Cabañas_Ejecutivas5"/>
      <sheetName val="Cabañas_Presidenciales_5"/>
      <sheetName val="Cabañas_simple_Tipo_I5"/>
      <sheetName val="Cabañas_simple_Tipo_25"/>
      <sheetName val="Cabañas_simple_Tipo_35"/>
      <sheetName val="Cabañas_Vice_Presidenciales5"/>
      <sheetName val="Calles,_aceras_y_contenes5"/>
      <sheetName val="Edificio_Administracion5"/>
      <sheetName val="Edificio_de_Entrada5"/>
      <sheetName val="Hoja_de_presupuesto5"/>
      <sheetName val="Cargas_Sociales"/>
      <sheetName val="Analisis_Unit__"/>
      <sheetName val="A-civil"/>
      <sheetName val="MOV"/>
    </sheetNames>
    <sheetDataSet>
      <sheetData sheetId="0" refreshError="1">
        <row r="9">
          <cell r="C9">
            <v>1525</v>
          </cell>
        </row>
        <row r="10">
          <cell r="C10">
            <v>578</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ow r="9">
          <cell r="C9">
            <v>1525</v>
          </cell>
        </row>
      </sheetData>
      <sheetData sheetId="21">
        <row r="9">
          <cell r="C9">
            <v>1525</v>
          </cell>
        </row>
      </sheetData>
      <sheetData sheetId="22">
        <row r="9">
          <cell r="C9">
            <v>1525</v>
          </cell>
        </row>
      </sheetData>
      <sheetData sheetId="23">
        <row r="9">
          <cell r="C9">
            <v>1525</v>
          </cell>
        </row>
      </sheetData>
      <sheetData sheetId="24">
        <row r="9">
          <cell r="C9">
            <v>1525</v>
          </cell>
        </row>
      </sheetData>
      <sheetData sheetId="25">
        <row r="9">
          <cell r="C9">
            <v>1525</v>
          </cell>
        </row>
      </sheetData>
      <sheetData sheetId="26">
        <row r="9">
          <cell r="C9">
            <v>1525</v>
          </cell>
        </row>
      </sheetData>
      <sheetData sheetId="27">
        <row r="9">
          <cell r="C9">
            <v>1525</v>
          </cell>
        </row>
      </sheetData>
      <sheetData sheetId="28">
        <row r="9">
          <cell r="C9">
            <v>1525</v>
          </cell>
        </row>
      </sheetData>
      <sheetData sheetId="29">
        <row r="9">
          <cell r="C9">
            <v>1525</v>
          </cell>
        </row>
      </sheetData>
      <sheetData sheetId="30">
        <row r="9">
          <cell r="C9">
            <v>1525</v>
          </cell>
        </row>
      </sheetData>
      <sheetData sheetId="31">
        <row r="9">
          <cell r="C9">
            <v>1525</v>
          </cell>
        </row>
      </sheetData>
      <sheetData sheetId="32">
        <row r="9">
          <cell r="C9">
            <v>1525</v>
          </cell>
        </row>
      </sheetData>
      <sheetData sheetId="33">
        <row r="9">
          <cell r="C9">
            <v>1525</v>
          </cell>
        </row>
      </sheetData>
      <sheetData sheetId="34">
        <row r="9">
          <cell r="C9">
            <v>1525</v>
          </cell>
        </row>
      </sheetData>
      <sheetData sheetId="35">
        <row r="9">
          <cell r="C9">
            <v>1525</v>
          </cell>
        </row>
      </sheetData>
      <sheetData sheetId="36">
        <row r="9">
          <cell r="C9">
            <v>1525</v>
          </cell>
        </row>
      </sheetData>
      <sheetData sheetId="37">
        <row r="9">
          <cell r="C9">
            <v>1525</v>
          </cell>
        </row>
      </sheetData>
      <sheetData sheetId="38">
        <row r="9">
          <cell r="C9">
            <v>1525</v>
          </cell>
        </row>
      </sheetData>
      <sheetData sheetId="39">
        <row r="9">
          <cell r="C9">
            <v>1525</v>
          </cell>
        </row>
      </sheetData>
      <sheetData sheetId="40">
        <row r="9">
          <cell r="C9">
            <v>1525</v>
          </cell>
        </row>
      </sheetData>
      <sheetData sheetId="41">
        <row r="9">
          <cell r="C9">
            <v>1525</v>
          </cell>
        </row>
      </sheetData>
      <sheetData sheetId="42">
        <row r="9">
          <cell r="C9">
            <v>1525</v>
          </cell>
        </row>
      </sheetData>
      <sheetData sheetId="43">
        <row r="9">
          <cell r="C9">
            <v>1525</v>
          </cell>
        </row>
      </sheetData>
      <sheetData sheetId="44">
        <row r="9">
          <cell r="C9">
            <v>1525</v>
          </cell>
        </row>
      </sheetData>
      <sheetData sheetId="45">
        <row r="9">
          <cell r="C9">
            <v>1525</v>
          </cell>
        </row>
      </sheetData>
      <sheetData sheetId="46">
        <row r="9">
          <cell r="C9">
            <v>1525</v>
          </cell>
        </row>
      </sheetData>
      <sheetData sheetId="47">
        <row r="9">
          <cell r="C9">
            <v>1525</v>
          </cell>
        </row>
      </sheetData>
      <sheetData sheetId="48">
        <row r="9">
          <cell r="C9">
            <v>1525</v>
          </cell>
        </row>
      </sheetData>
      <sheetData sheetId="49">
        <row r="9">
          <cell r="C9">
            <v>1525</v>
          </cell>
        </row>
      </sheetData>
      <sheetData sheetId="50">
        <row r="9">
          <cell r="C9">
            <v>1525</v>
          </cell>
        </row>
      </sheetData>
      <sheetData sheetId="51">
        <row r="9">
          <cell r="C9">
            <v>1525</v>
          </cell>
        </row>
      </sheetData>
      <sheetData sheetId="52">
        <row r="9">
          <cell r="C9">
            <v>1525</v>
          </cell>
        </row>
      </sheetData>
      <sheetData sheetId="53">
        <row r="9">
          <cell r="C9">
            <v>1525</v>
          </cell>
        </row>
      </sheetData>
      <sheetData sheetId="54">
        <row r="9">
          <cell r="C9">
            <v>1525</v>
          </cell>
        </row>
      </sheetData>
      <sheetData sheetId="55">
        <row r="9">
          <cell r="C9">
            <v>1525</v>
          </cell>
        </row>
      </sheetData>
      <sheetData sheetId="56" refreshError="1"/>
      <sheetData sheetId="57" refreshError="1"/>
      <sheetData sheetId="58" refreshError="1"/>
      <sheetData sheetId="59">
        <row r="9">
          <cell r="C9">
            <v>1525</v>
          </cell>
        </row>
      </sheetData>
      <sheetData sheetId="60">
        <row r="9">
          <cell r="C9">
            <v>1525</v>
          </cell>
        </row>
      </sheetData>
      <sheetData sheetId="61">
        <row r="9">
          <cell r="C9">
            <v>1525</v>
          </cell>
        </row>
      </sheetData>
      <sheetData sheetId="62"/>
      <sheetData sheetId="63">
        <row r="9">
          <cell r="C9">
            <v>1525</v>
          </cell>
        </row>
      </sheetData>
      <sheetData sheetId="64">
        <row r="9">
          <cell r="C9">
            <v>1525</v>
          </cell>
        </row>
      </sheetData>
      <sheetData sheetId="65"/>
      <sheetData sheetId="66">
        <row r="9">
          <cell r="C9">
            <v>1525</v>
          </cell>
        </row>
      </sheetData>
      <sheetData sheetId="67"/>
      <sheetData sheetId="68">
        <row r="9">
          <cell r="C9">
            <v>1525</v>
          </cell>
        </row>
      </sheetData>
      <sheetData sheetId="69"/>
      <sheetData sheetId="70"/>
      <sheetData sheetId="71"/>
      <sheetData sheetId="72"/>
      <sheetData sheetId="73">
        <row r="9">
          <cell r="C9">
            <v>1525</v>
          </cell>
        </row>
      </sheetData>
      <sheetData sheetId="74"/>
      <sheetData sheetId="75"/>
      <sheetData sheetId="76"/>
      <sheetData sheetId="77" refreshError="1"/>
      <sheetData sheetId="78">
        <row r="9">
          <cell r="C9">
            <v>1525</v>
          </cell>
        </row>
      </sheetData>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ow r="10">
          <cell r="C10"/>
        </row>
      </sheetData>
      <sheetData sheetId="199"/>
      <sheetData sheetId="200"/>
      <sheetData sheetId="201"/>
      <sheetData sheetId="202" refreshError="1"/>
      <sheetData sheetId="203">
        <row r="9">
          <cell r="C9">
            <v>1525</v>
          </cell>
        </row>
      </sheetData>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refreshError="1"/>
      <sheetData sheetId="233">
        <row r="9">
          <cell r="C9">
            <v>1525</v>
          </cell>
        </row>
      </sheetData>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row r="9">
          <cell r="C9">
            <v>1525</v>
          </cell>
        </row>
      </sheetData>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ow r="9">
          <cell r="C9">
            <v>1525</v>
          </cell>
        </row>
      </sheetData>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 val="Sheet3"/>
      <sheetName val="CUBICACION"/>
      <sheetName val="CUB. FORMATO AERODOM"/>
    </sheetNames>
    <sheetDataSet>
      <sheetData sheetId="0"/>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 Desembolsos"/>
      <sheetName val="INSUMOS"/>
      <sheetName val="Análisis"/>
      <sheetName val="SPA B.P. Modif. p I.M.B."/>
      <sheetName val="Resumen Cubicación "/>
      <sheetName val="Cubicación SPA R.S.J."/>
      <sheetName val="SPA B.P. Modif. p I.M.B. (2)"/>
      <sheetName val="SPA Bahia Principe "/>
      <sheetName val="SPA1 "/>
      <sheetName val="SPA2"/>
      <sheetName val="Hoja2"/>
      <sheetName val="Ventanas Ansa2"/>
      <sheetName val="Presentación"/>
      <sheetName val="Cronograma de Certificacio"/>
      <sheetName val="ANA"/>
      <sheetName val="ELECTRICO"/>
      <sheetName val="Análisis de Precios"/>
      <sheetName val="Volumenes"/>
      <sheetName val="anal term"/>
      <sheetName val="Ana-Sanit."/>
      <sheetName val="Anal. horm."/>
      <sheetName val="UASD"/>
      <sheetName val="Mat"/>
      <sheetName val="Pu-Sani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 val="Análisis"/>
      <sheetName val="Insumos"/>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Caseta de planta"/>
      <sheetName val="Edificio Administracion"/>
      <sheetName val="Edificio de Entrada"/>
      <sheetName val="Hoja de presupuesto"/>
      <sheetName val="Precio"/>
      <sheetName val="Análisis de Precios"/>
      <sheetName val="ANALISIS STO DGO"/>
      <sheetName val="Analisis"/>
      <sheetName val="MORTEROS_Y_HR"/>
      <sheetName val="GASTOS_INDIR_"/>
      <sheetName val="CANAL_BOHECHIO"/>
      <sheetName val="P_CASAS_1"/>
      <sheetName val="P_CASA_2"/>
      <sheetName val="MATERIALES_LISTADO"/>
      <sheetName val="EQUIPOS_LISTADO"/>
      <sheetName val="MANO_OBRA_LISTADO"/>
      <sheetName val="REMOCION_COMPUERTA"/>
      <sheetName val="BOMBAS_DE_AGUA"/>
      <sheetName val="Análisis_de_Precios"/>
      <sheetName val="MORTEROS_Y_HR1"/>
      <sheetName val="GASTOS_INDIR_1"/>
      <sheetName val="CANAL_BOHECHIO1"/>
      <sheetName val="P_CASAS_11"/>
      <sheetName val="P_CASA_21"/>
      <sheetName val="MATERIALES_LISTADO1"/>
      <sheetName val="EQUIPOS_LISTADO1"/>
      <sheetName val="MANO_OBRA_LISTADO1"/>
      <sheetName val="REMOCION_COMPUERTA1"/>
      <sheetName val="BOMBAS_DE_AGUA1"/>
      <sheetName val="Análisis_de_Precios1"/>
      <sheetName val="Materiales"/>
      <sheetName val="Datos"/>
      <sheetName val="Sheet4"/>
      <sheetName val="Sheet5"/>
      <sheetName val="Cabañas_Ejecutivas"/>
      <sheetName val="Cabañas_Presidenciales_"/>
      <sheetName val="Cabañas_simple_Tipo_I"/>
      <sheetName val="Cabañas_simple_Tipo_2"/>
      <sheetName val="Cabañas_simple_Tipo_3"/>
      <sheetName val="Cabañas_Vice_Presidenciales"/>
      <sheetName val="Calles,_aceras_y_contenes"/>
      <sheetName val="Caseta_de_planta"/>
      <sheetName val="Edificio_Administracion"/>
      <sheetName val="Edificio_de_Entrada"/>
      <sheetName val="Hoja_de_presupuesto"/>
      <sheetName val="Cabañas_Ejecutivas1"/>
      <sheetName val="Cabañas_Presidenciales_1"/>
      <sheetName val="Cabañas_simple_Tipo_I1"/>
      <sheetName val="Cabañas_simple_Tipo_21"/>
      <sheetName val="Cabañas_simple_Tipo_31"/>
      <sheetName val="Cabañas_Vice_Presidenciales1"/>
      <sheetName val="Calles,_aceras_y_contenes1"/>
      <sheetName val="Caseta_de_planta1"/>
      <sheetName val="Edificio_Administracion1"/>
      <sheetName val="Edificio_de_Entrada1"/>
      <sheetName val="Hoja_de_presupuesto1"/>
      <sheetName val="MORTEROS_Y_HR2"/>
      <sheetName val="GASTOS_INDIR_2"/>
      <sheetName val="CANAL_BOHECHIO2"/>
      <sheetName val="P_CASAS_12"/>
      <sheetName val="P_CASA_22"/>
      <sheetName val="MATERIALES_LISTADO2"/>
      <sheetName val="EQUIPOS_LISTADO2"/>
      <sheetName val="MANO_OBRA_LISTADO2"/>
      <sheetName val="REMOCION_COMPUERTA2"/>
      <sheetName val="BOMBAS_DE_AGUA2"/>
      <sheetName val="Cabañas_Ejecutivas2"/>
      <sheetName val="Cabañas_Presidenciales_2"/>
      <sheetName val="Cabañas_simple_Tipo_I2"/>
      <sheetName val="Cabañas_simple_Tipo_22"/>
      <sheetName val="Cabañas_simple_Tipo_32"/>
      <sheetName val="Cabañas_Vice_Presidenciales2"/>
      <sheetName val="Calles,_aceras_y_contenes2"/>
      <sheetName val="Caseta_de_planta2"/>
      <sheetName val="Edificio_Administracion2"/>
      <sheetName val="Edificio_de_Entrada2"/>
      <sheetName val="Hoja_de_presupuesto2"/>
      <sheetName val="análisis_de_precios2"/>
      <sheetName val="MORTEROS_Y_HR3"/>
      <sheetName val="GASTOS_INDIR_3"/>
      <sheetName val="CANAL_BOHECHIO3"/>
      <sheetName val="P_CASAS_13"/>
      <sheetName val="P_CASA_23"/>
      <sheetName val="MATERIALES_LISTADO3"/>
      <sheetName val="EQUIPOS_LISTADO3"/>
      <sheetName val="MANO_OBRA_LISTADO3"/>
      <sheetName val="REMOCION_COMPUERTA3"/>
      <sheetName val="BOMBAS_DE_AGUA3"/>
      <sheetName val="Cabañas_Ejecutivas3"/>
      <sheetName val="Cabañas_Presidenciales_3"/>
      <sheetName val="Cabañas_simple_Tipo_I3"/>
      <sheetName val="Cabañas_simple_Tipo_23"/>
      <sheetName val="Cabañas_simple_Tipo_33"/>
      <sheetName val="Cabañas_Vice_Presidenciales3"/>
      <sheetName val="Calles,_aceras_y_contenes3"/>
      <sheetName val="Caseta_de_planta3"/>
      <sheetName val="Edificio_Administracion3"/>
      <sheetName val="Edificio_de_Entrada3"/>
      <sheetName val="Hoja_de_presupuesto3"/>
      <sheetName val="análisis_de_precios3"/>
      <sheetName val="ANALISIS_STO_DGO"/>
      <sheetName val="ANALISIS_STO_DGO1"/>
      <sheetName val="MORTEROS_Y_HR4"/>
      <sheetName val="GASTOS_INDIR_4"/>
      <sheetName val="CANAL_BOHECHIO4"/>
      <sheetName val="P_CASAS_14"/>
      <sheetName val="P_CASA_24"/>
      <sheetName val="MATERIALES_LISTADO4"/>
      <sheetName val="EQUIPOS_LISTADO4"/>
      <sheetName val="MANO_OBRA_LISTADO4"/>
      <sheetName val="REMOCION_COMPUERTA4"/>
      <sheetName val="BOMBAS_DE_AGUA4"/>
      <sheetName val="Cabañas_Ejecutivas4"/>
      <sheetName val="Cabañas_Presidenciales_4"/>
      <sheetName val="Cabañas_simple_Tipo_I4"/>
      <sheetName val="Cabañas_simple_Tipo_24"/>
      <sheetName val="Cabañas_simple_Tipo_34"/>
      <sheetName val="Cabañas_Vice_Presidenciales4"/>
      <sheetName val="Calles,_aceras_y_contenes4"/>
      <sheetName val="Caseta_de_planta4"/>
      <sheetName val="Edificio_Administracion4"/>
      <sheetName val="Edificio_de_Entrada4"/>
      <sheetName val="Hoja_de_presupuesto4"/>
      <sheetName val="análisis_de_precios4"/>
      <sheetName val="MORTEROS_Y_HR5"/>
      <sheetName val="GASTOS_INDIR_5"/>
      <sheetName val="CANAL_BOHECHIO5"/>
      <sheetName val="P_CASAS_15"/>
      <sheetName val="P_CASA_25"/>
      <sheetName val="MATERIALES_LISTADO5"/>
      <sheetName val="EQUIPOS_LISTADO5"/>
      <sheetName val="MANO_OBRA_LISTADO5"/>
      <sheetName val="REMOCION_COMPUERTA5"/>
      <sheetName val="BOMBAS_DE_AGUA5"/>
      <sheetName val="Cabañas_Ejecutivas5"/>
      <sheetName val="Cabañas_Presidenciales_5"/>
      <sheetName val="Cabañas_simple_Tipo_I5"/>
      <sheetName val="Cabañas_simple_Tipo_25"/>
      <sheetName val="Cabañas_simple_Tipo_35"/>
      <sheetName val="Cabañas_Vice_Presidenciales5"/>
      <sheetName val="Calles,_aceras_y_contenes5"/>
      <sheetName val="Caseta_de_planta5"/>
      <sheetName val="Edificio_Administracion5"/>
      <sheetName val="Edificio_de_Entrada5"/>
      <sheetName val="Hoja_de_presupuesto5"/>
      <sheetName val="análisis_de_precios5"/>
      <sheetName val="Insumos materiales"/>
      <sheetName val="Costos Mano de Obra"/>
      <sheetName val="Insumos_materiales"/>
      <sheetName val="Costos_Mano_de_Obra"/>
      <sheetName val="Insumos_materiales1"/>
      <sheetName val="Costos_Mano_de_Obra1"/>
      <sheetName val="MO"/>
      <sheetName val="Mano de Obra"/>
      <sheetName val="a"/>
      <sheetName val="med.mov.de tierras2"/>
      <sheetName val="analisis1"/>
      <sheetName val="V.Tierras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ow r="8">
          <cell r="D8">
            <v>0.5</v>
          </cell>
        </row>
      </sheetData>
      <sheetData sheetId="34">
        <row r="8">
          <cell r="D8">
            <v>0.5</v>
          </cell>
        </row>
      </sheetData>
      <sheetData sheetId="35">
        <row r="8">
          <cell r="D8">
            <v>0.5</v>
          </cell>
        </row>
      </sheetData>
      <sheetData sheetId="36">
        <row r="8">
          <cell r="D8">
            <v>0.5</v>
          </cell>
        </row>
      </sheetData>
      <sheetData sheetId="37">
        <row r="8">
          <cell r="D8">
            <v>0.5</v>
          </cell>
        </row>
      </sheetData>
      <sheetData sheetId="38"/>
      <sheetData sheetId="39">
        <row r="8">
          <cell r="D8">
            <v>0.5</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refreshError="1"/>
      <sheetData sheetId="175" refreshError="1"/>
      <sheetData sheetId="176" refreshError="1"/>
      <sheetData sheetId="177" refreshError="1"/>
      <sheetData sheetId="178" refreshError="1"/>
      <sheetData sheetId="17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Horm."/>
      <sheetName val="Insumos"/>
      <sheetName val="Análisis"/>
      <sheetName val="Presupuesto"/>
      <sheetName val="Materiales"/>
      <sheetName val="Detalle Acero"/>
      <sheetName val="Presupuesto base"/>
      <sheetName val="resumen"/>
    </sheetNames>
    <sheetDataSet>
      <sheetData sheetId="0" refreshError="1"/>
      <sheetData sheetId="1" refreshError="1">
        <row r="14">
          <cell r="C14">
            <v>250</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 val="Prec."/>
      <sheetName val="Ana.term"/>
      <sheetName val="PRESUP."/>
      <sheetName val="Insumos"/>
      <sheetName val="V.Tierras A"/>
      <sheetName val="Volumenes"/>
      <sheetName val="anal term"/>
      <sheetName val="Ana-Sanit."/>
      <sheetName val="Jornal"/>
      <sheetName val="Pu-Sanit."/>
      <sheetName val="PU-Elect."/>
      <sheetName val="Anal. horm."/>
      <sheetName val="M. O. exc."/>
      <sheetName val="Ana-elect."/>
      <sheetName val="Mat"/>
      <sheetName val="puertas"/>
      <sheetName val="m.t C"/>
      <sheetName val="I.HORMIGON"/>
      <sheetName val="A"/>
      <sheetName val="Mano de Obra"/>
      <sheetName val="Subcontratos"/>
      <sheetName val="Analisis "/>
      <sheetName val="Analisis H.A. "/>
      <sheetName val="Mezcla"/>
      <sheetName val="Insumos sanitarios"/>
      <sheetName val="Mano de Obra Sanitaria"/>
      <sheetName val="Analisis Sanitarios"/>
      <sheetName val="insumos ELECT"/>
      <sheetName val="mano de obra ELECT"/>
      <sheetName val="anal.elect."/>
      <sheetName val="tarifa equipo"/>
      <sheetName val="ANAMOVTIE"/>
      <sheetName val="Prec_"/>
      <sheetName val="Ana_term"/>
      <sheetName val="PRESUP_"/>
      <sheetName val="Prec_1"/>
      <sheetName val="Ana_term1"/>
      <sheetName val="PRESUP_1"/>
      <sheetName val="Prec_2"/>
      <sheetName val="Ana_term2"/>
      <sheetName val="PRESUP_2"/>
      <sheetName val="Prec_3"/>
      <sheetName val="Ana_term3"/>
      <sheetName val="PRESUP_3"/>
      <sheetName val="insumo"/>
      <sheetName val="exteriores"/>
      <sheetName val="Obra de Mano"/>
      <sheetName val="mov. tierra"/>
      <sheetName val="Análisis de Precios"/>
      <sheetName val="Sheet4"/>
      <sheetName val="Sheet5"/>
      <sheetName val="caseta de planta"/>
      <sheetName val="Prec_4"/>
      <sheetName val="Ana_term4"/>
      <sheetName val="PRESUP_4"/>
      <sheetName val="Prec_5"/>
      <sheetName val="Ana_term5"/>
      <sheetName val="PRESUP_5"/>
      <sheetName val="V_Tierras_A"/>
      <sheetName val="V_Tierras_A1"/>
      <sheetName val="V_Tierras_A2"/>
      <sheetName val="V_Tierras_A3"/>
      <sheetName val="Análisis"/>
      <sheetName val="Analisis Unitarios"/>
      <sheetName val="Cargas Sociales"/>
      <sheetName val="Datos a Project"/>
      <sheetName val="Tarifas de Alquiler de Equipo"/>
      <sheetName val="V_Tierras_A4"/>
      <sheetName val="V_Tierras_A5"/>
      <sheetName val="partidas opcion#1"/>
      <sheetName val="PRES META"/>
      <sheetName val="PRES DESCUENTO"/>
      <sheetName val="PRES META CON APU LINK"/>
      <sheetName val="MO FELO"/>
      <sheetName val="MO FELO (2)"/>
      <sheetName val="ORIGINAL"/>
      <sheetName val="CANT"/>
      <sheetName val="APU"/>
      <sheetName val="MO"/>
      <sheetName val="mov. de tierra"/>
      <sheetName val="m.o."/>
      <sheetName val="INS"/>
      <sheetName val="Rndmto"/>
      <sheetName val="R.A.U."/>
      <sheetName val="Materiales"/>
      <sheetName val="ANALISIS H-A "/>
      <sheetName val="Mano Obra"/>
      <sheetName val="analisis_unitarios"/>
      <sheetName val="mov__tierra"/>
      <sheetName val="Análisis_de_Precios"/>
      <sheetName val="ANALISIS_H-A_"/>
      <sheetName val="R_A_U_"/>
      <sheetName val="Pu-Sanit_"/>
      <sheetName val="pu-elect_"/>
      <sheetName val="anal_term"/>
      <sheetName val="anal__horm_"/>
      <sheetName val="m__o__exc_"/>
      <sheetName val="Ana-Sanit_"/>
      <sheetName val="ana-elect_"/>
      <sheetName val="m_o_"/>
      <sheetName val="Mano_de_Obra"/>
      <sheetName val="Mano_Obra"/>
      <sheetName val="analisis_unitarios1"/>
      <sheetName val="mov__tierra1"/>
      <sheetName val="R_A_U_1"/>
      <sheetName val="Mano_de_Obra1"/>
      <sheetName val="ANALISIS_H-A_1"/>
      <sheetName val="anal_term1"/>
      <sheetName val="Pu-Sanit_1"/>
      <sheetName val="Análisis_de_Precios1"/>
      <sheetName val="Mano_Obra1"/>
      <sheetName val="m__o__exc_1"/>
      <sheetName val="ana-elect_1"/>
      <sheetName val="analisis_unitarios2"/>
      <sheetName val="mov__tierra2"/>
      <sheetName val="R_A_U_2"/>
      <sheetName val="Mano_de_Obra2"/>
      <sheetName val="ANALISIS_H-A_2"/>
      <sheetName val="anal_term2"/>
      <sheetName val="Pu-Sanit_2"/>
      <sheetName val="Mano_Obra2"/>
      <sheetName val="analisis_unitarios3"/>
      <sheetName val="mov__tierra3"/>
      <sheetName val="Análisis_de_Precios2"/>
      <sheetName val="ANALISIS_H-A_3"/>
      <sheetName val="R_A_U_3"/>
      <sheetName val="Pu-Sanit_3"/>
      <sheetName val="pu-elect_1"/>
      <sheetName val="anal_term3"/>
      <sheetName val="anal__horm_1"/>
      <sheetName val="m__o__exc_2"/>
      <sheetName val="Ana-Sanit_1"/>
      <sheetName val="ana-elect_2"/>
      <sheetName val="m_o_1"/>
      <sheetName val="Mano_de_Obra3"/>
      <sheetName val="ana"/>
    </sheetNames>
    <sheetDataSet>
      <sheetData sheetId="0">
        <row r="63">
          <cell r="D63">
            <v>5342</v>
          </cell>
        </row>
      </sheetData>
      <sheetData sheetId="1" refreshError="1"/>
      <sheetData sheetId="2" refreshError="1"/>
      <sheetData sheetId="3" refreshError="1"/>
      <sheetData sheetId="4">
        <row r="32">
          <cell r="C32">
            <v>157</v>
          </cell>
        </row>
      </sheetData>
      <sheetData sheetId="5">
        <row r="32">
          <cell r="C32">
            <v>157</v>
          </cell>
        </row>
      </sheetData>
      <sheetData sheetId="6">
        <row r="32">
          <cell r="C32">
            <v>157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2">
          <cell r="C32">
            <v>157</v>
          </cell>
        </row>
      </sheetData>
      <sheetData sheetId="24">
        <row r="32">
          <cell r="C32">
            <v>157</v>
          </cell>
        </row>
      </sheetData>
      <sheetData sheetId="25"/>
      <sheetData sheetId="26"/>
      <sheetData sheetId="27"/>
      <sheetData sheetId="28">
        <row r="32">
          <cell r="C32">
            <v>157</v>
          </cell>
        </row>
      </sheetData>
      <sheetData sheetId="29">
        <row r="32">
          <cell r="C32">
            <v>157</v>
          </cell>
        </row>
      </sheetData>
      <sheetData sheetId="30"/>
      <sheetData sheetId="31">
        <row r="32">
          <cell r="C32">
            <v>157</v>
          </cell>
        </row>
      </sheetData>
      <sheetData sheetId="32">
        <row r="32">
          <cell r="C32">
            <v>157</v>
          </cell>
        </row>
      </sheetData>
      <sheetData sheetId="33">
        <row r="32">
          <cell r="C32">
            <v>157</v>
          </cell>
        </row>
      </sheetData>
      <sheetData sheetId="34"/>
      <sheetData sheetId="35">
        <row r="32">
          <cell r="C32">
            <v>157</v>
          </cell>
        </row>
      </sheetData>
      <sheetData sheetId="36">
        <row r="32">
          <cell r="C32">
            <v>157</v>
          </cell>
        </row>
      </sheetData>
      <sheetData sheetId="37"/>
      <sheetData sheetId="38"/>
      <sheetData sheetId="39">
        <row r="32">
          <cell r="C32">
            <v>157</v>
          </cell>
        </row>
      </sheetData>
      <sheetData sheetId="40">
        <row r="32">
          <cell r="C32">
            <v>157</v>
          </cell>
        </row>
      </sheetData>
      <sheetData sheetId="41"/>
      <sheetData sheetId="42">
        <row r="32">
          <cell r="C32">
            <v>157</v>
          </cell>
        </row>
      </sheetData>
      <sheetData sheetId="43">
        <row r="32">
          <cell r="C32">
            <v>157</v>
          </cell>
        </row>
      </sheetData>
      <sheetData sheetId="44"/>
      <sheetData sheetId="45">
        <row r="32">
          <cell r="C32">
            <v>157</v>
          </cell>
        </row>
      </sheetData>
      <sheetData sheetId="46">
        <row r="32">
          <cell r="C32">
            <v>157</v>
          </cell>
        </row>
      </sheetData>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32">
          <cell r="C32">
            <v>157</v>
          </cell>
        </row>
      </sheetData>
      <sheetData sheetId="57">
        <row r="32">
          <cell r="C32">
            <v>157</v>
          </cell>
        </row>
      </sheetData>
      <sheetData sheetId="58">
        <row r="32">
          <cell r="C32">
            <v>157</v>
          </cell>
        </row>
      </sheetData>
      <sheetData sheetId="59">
        <row r="32">
          <cell r="C32">
            <v>157</v>
          </cell>
        </row>
      </sheetData>
      <sheetData sheetId="60">
        <row r="32">
          <cell r="C32">
            <v>157</v>
          </cell>
        </row>
      </sheetData>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refreshError="1"/>
      <sheetData sheetId="74">
        <row r="32">
          <cell r="C32">
            <v>157</v>
          </cell>
        </row>
      </sheetData>
      <sheetData sheetId="75">
        <row r="63">
          <cell r="D63">
            <v>0</v>
          </cell>
        </row>
      </sheetData>
      <sheetData sheetId="76">
        <row r="63">
          <cell r="D63">
            <v>0</v>
          </cell>
        </row>
      </sheetData>
      <sheetData sheetId="77"/>
      <sheetData sheetId="78">
        <row r="32">
          <cell r="C32">
            <v>157</v>
          </cell>
        </row>
      </sheetData>
      <sheetData sheetId="79">
        <row r="32">
          <cell r="C32">
            <v>157</v>
          </cell>
        </row>
      </sheetData>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 val="CADRO_EXPLICATIVO4"/>
      <sheetName val="Cornisa_de_2_62_pie4"/>
      <sheetName val="Cornisa_de_2_pie4"/>
      <sheetName val="Muros_Interiores_h=2_8_m_4"/>
      <sheetName val="MurosInt_h=2_8_m_Plycem_2_lado4"/>
      <sheetName val="MurosInt_h=2_8_m_U_C_con_plyce4"/>
      <sheetName val="Plafond_Sheetrock4"/>
      <sheetName val="Analisis_Unitarios4"/>
      <sheetName val="CADRO_EXPLICATIVO5"/>
      <sheetName val="Cornisa_de_2_62_pie5"/>
      <sheetName val="Cornisa_de_2_pie5"/>
      <sheetName val="Muros_Interiores_h=2_8_m_5"/>
      <sheetName val="MurosInt_h=2_8_m_Plycem_2_lado5"/>
      <sheetName val="MurosInt_h=2_8_m_U_C_con_plyce5"/>
      <sheetName val="Plafond_Sheetrock5"/>
      <sheetName val="Analisis_Unitarios5"/>
      <sheetName val="Desembolso de Caja"/>
      <sheetName val="Análisis"/>
      <sheetName val="CADRO_EXPLICATIVO6"/>
      <sheetName val="Cornisa_de_2_62_pie6"/>
      <sheetName val="Cornisa_de_2_pie6"/>
      <sheetName val="Muros_Interiores_h=2_8_m_6"/>
      <sheetName val="MurosInt_h=2_8_m_Plycem_2_lado6"/>
      <sheetName val="MurosInt_h=2_8_m_U_C_con_plyce6"/>
      <sheetName val="Plafond_Sheetrock6"/>
      <sheetName val="Analisis_Unitarios6"/>
      <sheetName val="Desembolso_de_Caja"/>
      <sheetName val="MATERIALE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 sheetId="7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lub Ejec."/>
      <sheetName val="Edif. Hab."/>
      <sheetName val="Edif. Hab. (Platea)"/>
      <sheetName val="Lobby"/>
      <sheetName val="Rest. Buf. y Cocina"/>
      <sheetName val="Poblado comercial"/>
      <sheetName val="Anfiteatro"/>
      <sheetName val="Casino"/>
      <sheetName val="Club de Tennis"/>
      <sheetName val="Club de Piscina"/>
      <sheetName val="Piscina"/>
      <sheetName val="Análisis"/>
      <sheetName val="Club de Playa"/>
      <sheetName val="VIAS"/>
      <sheetName val="Resumen"/>
      <sheetName val="Resumen (2)"/>
      <sheetName val="Salón de Conv."/>
      <sheetName val="Discoteca"/>
      <sheetName val="Rest. Especialidades"/>
      <sheetName val="Edificio de Servicios"/>
      <sheetName val="PLOM. EXTERIOR"/>
      <sheetName val="ILUM. EXTERIOR"/>
      <sheetName val="GENERACION"/>
      <sheetName val="A.C."/>
      <sheetName val="adicional elect."/>
      <sheetName val="Presentación"/>
      <sheetName val="Analisis"/>
      <sheetName val="Osiades Est."/>
      <sheetName val="Analisis RELLENO"/>
      <sheetName val="Ins"/>
      <sheetName val="M.O."/>
      <sheetName val="Ins 2"/>
      <sheetName val="EQUIPOS"/>
      <sheetName val="MO"/>
      <sheetName val="Precio"/>
      <sheetName val="Detalle Acero"/>
    </sheetNames>
    <sheetDataSet>
      <sheetData sheetId="0" refreshError="1">
        <row r="4">
          <cell r="F4">
            <v>1</v>
          </cell>
        </row>
        <row r="30">
          <cell r="E30">
            <v>46.96</v>
          </cell>
        </row>
        <row r="31">
          <cell r="E31">
            <v>55.6</v>
          </cell>
        </row>
        <row r="32">
          <cell r="E32">
            <v>88</v>
          </cell>
        </row>
        <row r="78">
          <cell r="E78">
            <v>170</v>
          </cell>
        </row>
        <row r="79">
          <cell r="E79">
            <v>155</v>
          </cell>
        </row>
        <row r="90">
          <cell r="E90">
            <v>335</v>
          </cell>
        </row>
        <row r="91">
          <cell r="E91">
            <v>108</v>
          </cell>
        </row>
        <row r="198">
          <cell r="E198">
            <v>55</v>
          </cell>
        </row>
        <row r="199">
          <cell r="E199">
            <v>100</v>
          </cell>
        </row>
        <row r="200">
          <cell r="E200">
            <v>110</v>
          </cell>
        </row>
        <row r="201">
          <cell r="E201">
            <v>120</v>
          </cell>
        </row>
        <row r="202">
          <cell r="E202">
            <v>130</v>
          </cell>
        </row>
        <row r="203">
          <cell r="E203">
            <v>140</v>
          </cell>
        </row>
        <row r="204">
          <cell r="E204">
            <v>150</v>
          </cell>
        </row>
        <row r="205">
          <cell r="E205">
            <v>155</v>
          </cell>
        </row>
        <row r="206">
          <cell r="E206">
            <v>160</v>
          </cell>
        </row>
        <row r="208">
          <cell r="E208">
            <v>155</v>
          </cell>
        </row>
        <row r="209">
          <cell r="E209">
            <v>165</v>
          </cell>
        </row>
        <row r="211">
          <cell r="E211">
            <v>175</v>
          </cell>
        </row>
        <row r="212">
          <cell r="E212">
            <v>180</v>
          </cell>
        </row>
        <row r="213">
          <cell r="E213">
            <v>200</v>
          </cell>
        </row>
        <row r="215">
          <cell r="E215">
            <v>250</v>
          </cell>
        </row>
        <row r="216">
          <cell r="E216">
            <v>300</v>
          </cell>
        </row>
        <row r="217">
          <cell r="E217">
            <v>325</v>
          </cell>
        </row>
        <row r="218">
          <cell r="E218">
            <v>70</v>
          </cell>
        </row>
        <row r="219">
          <cell r="E219">
            <v>75</v>
          </cell>
        </row>
        <row r="222">
          <cell r="E222">
            <v>95</v>
          </cell>
        </row>
        <row r="223">
          <cell r="E223">
            <v>90</v>
          </cell>
        </row>
        <row r="225">
          <cell r="E225">
            <v>110</v>
          </cell>
        </row>
        <row r="226">
          <cell r="E226">
            <v>120</v>
          </cell>
        </row>
        <row r="227">
          <cell r="E227">
            <v>125</v>
          </cell>
        </row>
        <row r="229">
          <cell r="E229">
            <v>150</v>
          </cell>
        </row>
        <row r="230">
          <cell r="E230">
            <v>150</v>
          </cell>
        </row>
        <row r="231">
          <cell r="E231">
            <v>150</v>
          </cell>
        </row>
        <row r="232">
          <cell r="E232">
            <v>210</v>
          </cell>
        </row>
        <row r="233">
          <cell r="E233">
            <v>230</v>
          </cell>
        </row>
        <row r="235">
          <cell r="E235">
            <v>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 val="Mat"/>
      <sheetName val="Pu-Sanit."/>
      <sheetName val="Partidas def."/>
      <sheetName val="Mem de Calculo"/>
      <sheetName val="ANALISIS  DE PARTIDAS"/>
      <sheetName val="Contratista"/>
      <sheetName val="Contratista 2"/>
      <sheetName val="NUEVAS_PARTIDAS4"/>
      <sheetName val="Ana__blocks_y_termin_4"/>
      <sheetName val="Costos_Mano_de_Obra4"/>
      <sheetName val="Insumos_materiales4"/>
      <sheetName val="Ana__Horm_mexc_mort4"/>
      <sheetName val="Cabañas_simple_Tipo_24"/>
      <sheetName val="Cabañas_simple_Tipo_34"/>
      <sheetName val="Cabañas_Vice_Presidenciales4"/>
      <sheetName val="NUEVAS_PARTIDAS5"/>
      <sheetName val="Ana__blocks_y_termin_5"/>
      <sheetName val="Costos_Mano_de_Obra5"/>
      <sheetName val="Insumos_materiales5"/>
      <sheetName val="Ana__Horm_mexc_mort5"/>
      <sheetName val="Cabañas_simple_Tipo_25"/>
      <sheetName val="Cabañas_simple_Tipo_35"/>
      <sheetName val="Cabañas_Vice_Presidenciales5"/>
      <sheetName val="PRESUPUESTO"/>
      <sheetName val="Sheet4"/>
      <sheetName val="Sheet5"/>
      <sheetName val="análisis de precios"/>
      <sheetName val="caseta de planta"/>
      <sheetName val="analisis de costo"/>
      <sheetName val="Mano Obra"/>
      <sheetName val="anal term"/>
      <sheetName val="a"/>
      <sheetName val="Cotz."/>
      <sheetName val="NUEVAS_PARTIDAS6"/>
      <sheetName val="Ana__blocks_y_termin_6"/>
      <sheetName val="Costos_Mano_de_Obra6"/>
      <sheetName val="Insumos_materiales6"/>
      <sheetName val="Ana__Horm_mexc_mort6"/>
      <sheetName val="Cabañas_simple_Tipo_26"/>
      <sheetName val="Cabañas_simple_Tipo_36"/>
      <sheetName val="Cabañas_Vice_Presidenciales6"/>
      <sheetName val="Analisis_Unit__"/>
      <sheetName val="Cargas_Sociales"/>
      <sheetName val="Partidas_def_"/>
      <sheetName val="Mem_de_Calculo"/>
      <sheetName val="ANALISIS__DE_PARTIDAS"/>
      <sheetName val="Contratista_2"/>
      <sheetName val="Pu-Sanit_"/>
      <sheetName val="análisis_de_precios"/>
      <sheetName val="caseta_de_planta"/>
      <sheetName val="analisis_de_costo"/>
      <sheetName val="Mano_Obra"/>
      <sheetName val="anal_term"/>
      <sheetName val="LISTA DE PRECIO"/>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1">
          <cell r="B11">
            <v>0</v>
          </cell>
        </row>
      </sheetData>
      <sheetData sheetId="60">
        <row r="11">
          <cell r="B11">
            <v>0</v>
          </cell>
        </row>
      </sheetData>
      <sheetData sheetId="61" refreshError="1"/>
      <sheetData sheetId="62"/>
      <sheetData sheetId="63" refreshError="1"/>
      <sheetData sheetId="64">
        <row r="11">
          <cell r="B11">
            <v>0</v>
          </cell>
        </row>
      </sheetData>
      <sheetData sheetId="65">
        <row r="11">
          <cell r="B11">
            <v>0</v>
          </cell>
        </row>
      </sheetData>
      <sheetData sheetId="66">
        <row r="11">
          <cell r="B11">
            <v>0</v>
          </cell>
        </row>
      </sheetData>
      <sheetData sheetId="67">
        <row r="11">
          <cell r="B11">
            <v>0</v>
          </cell>
        </row>
      </sheetData>
      <sheetData sheetId="68"/>
      <sheetData sheetId="69"/>
      <sheetData sheetId="70"/>
      <sheetData sheetId="71">
        <row r="11">
          <cell r="B11">
            <v>0</v>
          </cell>
        </row>
      </sheetData>
      <sheetData sheetId="72"/>
      <sheetData sheetId="73"/>
      <sheetData sheetId="74"/>
      <sheetData sheetId="75"/>
      <sheetData sheetId="76">
        <row r="11">
          <cell r="B11">
            <v>0</v>
          </cell>
        </row>
      </sheetData>
      <sheetData sheetId="77">
        <row r="11">
          <cell r="B11">
            <v>0</v>
          </cell>
        </row>
      </sheetData>
      <sheetData sheetId="78">
        <row r="11">
          <cell r="B11">
            <v>0</v>
          </cell>
        </row>
      </sheetData>
      <sheetData sheetId="79">
        <row r="11">
          <cell r="B11">
            <v>0</v>
          </cell>
        </row>
      </sheetData>
      <sheetData sheetId="80">
        <row r="11">
          <cell r="B11">
            <v>0</v>
          </cell>
        </row>
      </sheetData>
      <sheetData sheetId="81">
        <row r="11">
          <cell r="B11">
            <v>0</v>
          </cell>
        </row>
      </sheetData>
      <sheetData sheetId="82">
        <row r="11">
          <cell r="B11">
            <v>0</v>
          </cell>
        </row>
      </sheetData>
      <sheetData sheetId="83"/>
      <sheetData sheetId="84"/>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Carga"/>
      <sheetName val="Col.Carga (2)"/>
      <sheetName val="Col.Amarre"/>
      <sheetName val="Col.Amarre (2)"/>
      <sheetName val="Vga.Carga"/>
      <sheetName val="Vga.Carga (2)"/>
      <sheetName val="Vga.Amarre"/>
      <sheetName val="Vga.Amarre (2)"/>
      <sheetName val="Losa Entrep."/>
      <sheetName val="Losa Entrep. (2)"/>
      <sheetName val="Escalera"/>
      <sheetName val="Muros"/>
      <sheetName val="Pedido"/>
      <sheetName val="Col_Carga"/>
      <sheetName val="Col_Carga_(2)"/>
      <sheetName val="Col_Amarre"/>
      <sheetName val="Col_Amarre_(2)"/>
      <sheetName val="Vga_Carga"/>
      <sheetName val="Vga_Carga_(2)"/>
      <sheetName val="Vga_Amarre"/>
      <sheetName val="Vga_Amarre_(2)"/>
      <sheetName val="Losa_Entrep_"/>
      <sheetName val="Losa_Entrep__(2)"/>
      <sheetName val="Análisis"/>
      <sheetName val="INS"/>
      <sheetName val="M.O."/>
      <sheetName val="Insumos"/>
      <sheetName val="Ana. blocks y termin."/>
      <sheetName val="Costos Mano de Obra"/>
      <sheetName val="Insumos materiales"/>
      <sheetName val="Ana. Horm mexc mort"/>
      <sheetName val="Análisis de Precios"/>
      <sheetName val="Precios"/>
      <sheetName val="INSU"/>
      <sheetName val="MO"/>
      <sheetName val="Personalizar"/>
      <sheetName val="M_O_"/>
      <sheetName val="Col_Carga1"/>
      <sheetName val="Col_Carga_(2)1"/>
      <sheetName val="Col_Amarre1"/>
      <sheetName val="Col_Amarre_(2)1"/>
      <sheetName val="Vga_Carga1"/>
      <sheetName val="Vga_Carga_(2)1"/>
      <sheetName val="Vga_Amarre1"/>
      <sheetName val="Vga_Amarre_(2)1"/>
      <sheetName val="Losa_Entrep_1"/>
      <sheetName val="Losa_Entrep__(2)1"/>
      <sheetName val="M_O_1"/>
      <sheetName val="Ana__blocks_y_termin_"/>
      <sheetName val="Costos_Mano_de_Obra"/>
      <sheetName val="Insumos_materiales"/>
      <sheetName val="Ana__Horm_mexc_mort"/>
      <sheetName val="Análisis_de_Precios"/>
      <sheetName val="Ana__blocks_y_termin_1"/>
      <sheetName val="Costos_Mano_de_Obra1"/>
      <sheetName val="Insumos_materiales1"/>
      <sheetName val="Ana__Horm_mexc_mort1"/>
      <sheetName val="Análisis_de_Precios1"/>
      <sheetName val="Col_Carga2"/>
      <sheetName val="Col_Carga_(2)2"/>
      <sheetName val="Col_Amarre2"/>
      <sheetName val="Col_Amarre_(2)2"/>
      <sheetName val="Vga_Carga2"/>
      <sheetName val="Vga_Carga_(2)2"/>
      <sheetName val="Vga_Amarre2"/>
      <sheetName val="Vga_Amarre_(2)2"/>
      <sheetName val="Losa_Entrep_2"/>
      <sheetName val="Losa_Entrep__(2)2"/>
      <sheetName val="M_O_2"/>
      <sheetName val="Ana__blocks_y_termin_2"/>
      <sheetName val="Costos_Mano_de_Obra2"/>
      <sheetName val="Insumos_materiales2"/>
      <sheetName val="Ana__Horm_mexc_mort2"/>
      <sheetName val="Análisis_de_Precios2"/>
      <sheetName val="Col_Carga3"/>
      <sheetName val="Col_Carga_(2)3"/>
      <sheetName val="Col_Amarre3"/>
      <sheetName val="Col_Amarre_(2)3"/>
      <sheetName val="Vga_Carga3"/>
      <sheetName val="Vga_Carga_(2)3"/>
      <sheetName val="Vga_Amarre3"/>
      <sheetName val="Vga_Amarre_(2)3"/>
      <sheetName val="Losa_Entrep_3"/>
      <sheetName val="Losa_Entrep__(2)3"/>
      <sheetName val="M_O_3"/>
      <sheetName val="Ana__blocks_y_termin_3"/>
      <sheetName val="Costos_Mano_de_Obra3"/>
      <sheetName val="Insumos_materiales3"/>
      <sheetName val="Ana__Horm_mexc_mort3"/>
      <sheetName val="Análisis_de_Precios3"/>
      <sheetName val="Mov. Tierra"/>
      <sheetName val="Partidas def."/>
      <sheetName val="Mem de Calculo"/>
      <sheetName val="ANALISIS  DE PARTIDAS"/>
      <sheetName val="Contratista"/>
      <sheetName val="Contratista 2"/>
      <sheetName val="a"/>
      <sheetName val="Col_Carga4"/>
      <sheetName val="Col_Carga_(2)4"/>
      <sheetName val="Col_Amarre4"/>
      <sheetName val="Col_Amarre_(2)4"/>
      <sheetName val="Vga_Carga4"/>
      <sheetName val="Vga_Carga_(2)4"/>
      <sheetName val="Vga_Amarre4"/>
      <sheetName val="Vga_Amarre_(2)4"/>
      <sheetName val="Losa_Entrep_4"/>
      <sheetName val="Losa_Entrep__(2)4"/>
      <sheetName val="M_O_4"/>
      <sheetName val="Ana__blocks_y_termin_4"/>
      <sheetName val="Costos_Mano_de_Obra4"/>
      <sheetName val="Insumos_materiales4"/>
      <sheetName val="Ana__Horm_mexc_mort4"/>
      <sheetName val="Análisis_de_Precios4"/>
      <sheetName val="Col_Carga5"/>
      <sheetName val="Col_Carga_(2)5"/>
      <sheetName val="Col_Amarre5"/>
      <sheetName val="Col_Amarre_(2)5"/>
      <sheetName val="Vga_Carga5"/>
      <sheetName val="Vga_Carga_(2)5"/>
      <sheetName val="Vga_Amarre5"/>
      <sheetName val="Vga_Amarre_(2)5"/>
      <sheetName val="Losa_Entrep_5"/>
      <sheetName val="Losa_Entrep__(2)5"/>
      <sheetName val="M_O_5"/>
      <sheetName val="Ana__blocks_y_termin_5"/>
      <sheetName val="Costos_Mano_de_Obra5"/>
      <sheetName val="Insumos_materiales5"/>
      <sheetName val="Ana__Horm_mexc_mort5"/>
      <sheetName val="Análisis_de_Precios5"/>
      <sheetName val="listado equipos a utilizar"/>
      <sheetName val="Analisis Unit. "/>
      <sheetName val="Cargas Sociales"/>
      <sheetName val="Mat"/>
      <sheetName val="MATERIALES"/>
      <sheetName val="OBRAMANO"/>
      <sheetName val="EQUIPOS"/>
      <sheetName val="analisis de costo"/>
      <sheetName val="analisis de pu"/>
      <sheetName val="anal term"/>
      <sheetName val="presup"/>
      <sheetName val="Cotz."/>
      <sheetName val="insumo"/>
      <sheetName val="mezcla"/>
      <sheetName val="MATERIALES LISTADO"/>
      <sheetName val="Cotz_"/>
      <sheetName val="anal_term"/>
      <sheetName val="analisis_de_costo"/>
      <sheetName val="analisis_de_pu"/>
      <sheetName val="mov__tierra"/>
      <sheetName val="MATERIALES_LISTADO"/>
      <sheetName val="anal_term1"/>
      <sheetName val="mov__tierra1"/>
      <sheetName val="Cotz_1"/>
      <sheetName val="analisis_de_costo1"/>
      <sheetName val="MATERIALES_LISTADO1"/>
      <sheetName val="analisis_de_pu1"/>
      <sheetName val="anal_term2"/>
      <sheetName val="mov__tierra2"/>
      <sheetName val="Cotz_2"/>
      <sheetName val="analisis_de_costo2"/>
      <sheetName val="MATERIALES_LISTADO2"/>
      <sheetName val="Cotz_3"/>
      <sheetName val="anal_term3"/>
      <sheetName val="analisis_de_costo3"/>
      <sheetName val="analisis_de_pu2"/>
      <sheetName val="mov__tierra3"/>
      <sheetName val="ANALISIS PLA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I16">
            <v>0</v>
          </cell>
        </row>
      </sheetData>
      <sheetData sheetId="11" refreshError="1"/>
      <sheetData sheetId="12" refreshError="1"/>
      <sheetData sheetId="13"/>
      <sheetData sheetId="14"/>
      <sheetData sheetId="15">
        <row r="9">
          <cell r="J9">
            <v>0</v>
          </cell>
        </row>
      </sheetData>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ow r="9">
          <cell r="J9">
            <v>0</v>
          </cell>
        </row>
      </sheetData>
      <sheetData sheetId="38"/>
      <sheetData sheetId="39">
        <row r="9">
          <cell r="J9">
            <v>0</v>
          </cell>
        </row>
      </sheetData>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ow r="9">
          <cell r="J9">
            <v>0</v>
          </cell>
        </row>
      </sheetData>
      <sheetData sheetId="49"/>
      <sheetData sheetId="50"/>
      <sheetData sheetId="51">
        <row r="9">
          <cell r="J9">
            <v>0</v>
          </cell>
        </row>
      </sheetData>
      <sheetData sheetId="52"/>
      <sheetData sheetId="53"/>
      <sheetData sheetId="54">
        <row r="9">
          <cell r="J9">
            <v>0</v>
          </cell>
        </row>
      </sheetData>
      <sheetData sheetId="55"/>
      <sheetData sheetId="56"/>
      <sheetData sheetId="57"/>
      <sheetData sheetId="58">
        <row r="9">
          <cell r="J9">
            <v>0</v>
          </cell>
        </row>
      </sheetData>
      <sheetData sheetId="59"/>
      <sheetData sheetId="60">
        <row r="9">
          <cell r="J9">
            <v>0</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9">
          <cell r="J9">
            <v>0</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row r="16">
          <cell r="D16" t="str">
            <v>Pie</v>
          </cell>
        </row>
      </sheetData>
      <sheetData sheetId="95">
        <row r="19">
          <cell r="B19" t="str">
            <v>Alimentador THHN #12 Fase</v>
          </cell>
        </row>
      </sheetData>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Grales.Controles de Ob"/>
      <sheetName val="Hoja1"/>
      <sheetName val="Hoja2"/>
      <sheetName val="Hoja3"/>
      <sheetName val="Ins1"/>
      <sheetName val="Ins2"/>
      <sheetName val="InsOfic"/>
      <sheetName val="Cotz."/>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 val="Soportes_Grales_Controles_de_Ob"/>
      <sheetName val="Cotz_"/>
      <sheetName val="Indirectos_(2)"/>
      <sheetName val="Indirectos_Ejec_"/>
      <sheetName val="Pres-Ejec_"/>
      <sheetName val="Pedido_Unit_"/>
      <sheetName val="Pedido_Masivo_"/>
      <sheetName val="Soporte_Pedido_Unit_"/>
      <sheetName val="Soporte_Pedido_Masivo_"/>
      <sheetName val="Partidas_No_Contempladas"/>
      <sheetName val="Col.Amarre"/>
      <sheetName val="Escalera"/>
      <sheetName val="Muros"/>
      <sheetName val="Análisis"/>
      <sheetName val="Precios"/>
      <sheetName val="Col_Amarre"/>
      <sheetName val="Soportes_Grales_Controles_de_O1"/>
      <sheetName val="Cotz_1"/>
      <sheetName val="Indirectos_(2)1"/>
      <sheetName val="Indirectos_Ejec_1"/>
      <sheetName val="Pres-Ejec_1"/>
      <sheetName val="Pedido_Unit_1"/>
      <sheetName val="Pedido_Masivo_1"/>
      <sheetName val="Soporte_Pedido_Unit_1"/>
      <sheetName val="Soporte_Pedido_Masivo_1"/>
      <sheetName val="Partidas_No_Contempladas1"/>
      <sheetName val="Col_Amarre1"/>
      <sheetName val="Soportes_Grales_Controles_de_O2"/>
      <sheetName val="Cotz_2"/>
      <sheetName val="Indirectos_(2)2"/>
      <sheetName val="Indirectos_Ejec_2"/>
      <sheetName val="Pres-Ejec_2"/>
      <sheetName val="Pedido_Unit_2"/>
      <sheetName val="Pedido_Masivo_2"/>
      <sheetName val="Soporte_Pedido_Unit_2"/>
      <sheetName val="Soporte_Pedido_Masivo_2"/>
      <sheetName val="Partidas_No_Contempladas2"/>
      <sheetName val="Col_Amarre2"/>
      <sheetName val="Soportes_Grales_Controles_de_O3"/>
      <sheetName val="Cotz_3"/>
      <sheetName val="Indirectos_(2)3"/>
      <sheetName val="Indirectos_Ejec_3"/>
      <sheetName val="Pres-Ejec_3"/>
      <sheetName val="Pedido_Unit_3"/>
      <sheetName val="Pedido_Masivo_3"/>
      <sheetName val="Soporte_Pedido_Unit_3"/>
      <sheetName val="Soporte_Pedido_Masivo_3"/>
      <sheetName val="Partidas_No_Contempladas3"/>
      <sheetName val="Col_Amarre3"/>
      <sheetName val="Ana"/>
      <sheetName val="materiales"/>
      <sheetName val="Soportes_Grales_Controles_de_O4"/>
      <sheetName val="Cotz_4"/>
      <sheetName val="Indirectos_(2)4"/>
      <sheetName val="Indirectos_Ejec_4"/>
      <sheetName val="Pres-Ejec_4"/>
      <sheetName val="Pedido_Unit_4"/>
      <sheetName val="Pedido_Masivo_4"/>
      <sheetName val="Soporte_Pedido_Unit_4"/>
      <sheetName val="Soporte_Pedido_Masivo_4"/>
      <sheetName val="Partidas_No_Contempladas4"/>
      <sheetName val="Col_Amarre4"/>
      <sheetName val="Soportes_Grales_Controles_de_O5"/>
      <sheetName val="Cotz_5"/>
      <sheetName val="Indirectos_(2)5"/>
      <sheetName val="Indirectos_Ejec_5"/>
      <sheetName val="Pres-Ejec_5"/>
      <sheetName val="Pedido_Unit_5"/>
      <sheetName val="Pedido_Masivo_5"/>
      <sheetName val="Soporte_Pedido_Unit_5"/>
      <sheetName val="Soporte_Pedido_Masivo_5"/>
      <sheetName val="Partidas_No_Contempladas5"/>
      <sheetName val="Col_Amarre5"/>
      <sheetName val="Insumos"/>
      <sheetName val="Análisis de Precios"/>
      <sheetName val="MANT.TRANSITO"/>
      <sheetName val="Cashflow"/>
      <sheetName val="Costo Venta"/>
      <sheetName val="OBRAMANO"/>
      <sheetName val="EQUIPOS"/>
      <sheetName val="Mat"/>
      <sheetName val="Resumen Precio Equipos"/>
      <sheetName val="o.m. y salarios"/>
      <sheetName val="Mezcla"/>
      <sheetName val="insumo"/>
      <sheetName val="CUBICACION "/>
      <sheetName val="qqVgas"/>
      <sheetName val="Analisis Unitarios"/>
      <sheetName val="presupuesto"/>
      <sheetName val="MO"/>
      <sheetName val="a"/>
      <sheetName val="electrico"/>
      <sheetName val="anal term"/>
      <sheetName val="Ana-Sanit."/>
      <sheetName val="Anal. horm."/>
      <sheetName val="CUBICACION_"/>
      <sheetName val="Resumen_Precio_Equipos"/>
      <sheetName val="o_m__y_salarios"/>
      <sheetName val="Analisis_Unitarios"/>
      <sheetName val="anal_term"/>
      <sheetName val="Ana-Sanit_"/>
      <sheetName val="Anal__horm_"/>
      <sheetName val="CUBICACION_1"/>
      <sheetName val="Analisis_Unitarios1"/>
      <sheetName val="anal_term1"/>
      <sheetName val="Ana-Sanit_1"/>
      <sheetName val="Anal__horm_1"/>
      <sheetName val="Resumen_Precio_Equipos1"/>
      <sheetName val="o_m__y_salarios1"/>
      <sheetName val="Soportes_Grales_Controles_de_O6"/>
      <sheetName val="Cotz_6"/>
      <sheetName val="Indirectos_(2)6"/>
      <sheetName val="Indirectos_Ejec_6"/>
      <sheetName val="Pres-Ejec_6"/>
      <sheetName val="Pedido_Unit_6"/>
      <sheetName val="Pedido_Masivo_6"/>
      <sheetName val="Soporte_Pedido_Unit_6"/>
      <sheetName val="Soporte_Pedido_Masivo_6"/>
      <sheetName val="Partidas_No_Contempladas6"/>
      <sheetName val="CUBICACION_2"/>
      <sheetName val="Analisis_Unitarios2"/>
      <sheetName val="Col_Amarre6"/>
      <sheetName val="anal_term2"/>
      <sheetName val="Ana-Sanit_2"/>
      <sheetName val="Anal__horm_2"/>
      <sheetName val="Soportes_Grales_Controles_de_O7"/>
      <sheetName val="Cotz_7"/>
      <sheetName val="Indirectos_(2)7"/>
      <sheetName val="Indirectos_Ejec_7"/>
      <sheetName val="Pres-Ejec_7"/>
      <sheetName val="Pedido_Unit_7"/>
      <sheetName val="Pedido_Masivo_7"/>
      <sheetName val="Soporte_Pedido_Unit_7"/>
      <sheetName val="Soporte_Pedido_Masivo_7"/>
      <sheetName val="Partidas_No_Contempladas7"/>
      <sheetName val="CUBICACION_3"/>
      <sheetName val="Resumen_Precio_Equipos2"/>
      <sheetName val="o_m__y_salarios2"/>
      <sheetName val="Col_Amarre7"/>
      <sheetName val="Analisis_Unitarios3"/>
      <sheetName val="IN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sheetData sheetId="97"/>
      <sheetData sheetId="98" refreshError="1"/>
      <sheetData sheetId="99" refreshError="1"/>
      <sheetData sheetId="100"/>
      <sheetData sheetId="101" refreshError="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resupuesto"/>
      <sheetName val="Analisis albañileria"/>
      <sheetName val="Analisis Electrico"/>
      <sheetName val="qqVgas"/>
      <sheetName val="qqLosa1 "/>
      <sheetName val="qqEscalera"/>
      <sheetName val="Analisis_albañileria"/>
      <sheetName val="Analisis_Electrico"/>
      <sheetName val="qqLosa1_"/>
      <sheetName val="Cotz."/>
      <sheetName val="Col.Amarre"/>
      <sheetName val="Escalera"/>
      <sheetName val="Muros"/>
      <sheetName val="analisis"/>
      <sheetName val="Insumos"/>
      <sheetName val="Análisis de Precios"/>
      <sheetName val="Cotz_"/>
      <sheetName val="Col_Amarre"/>
      <sheetName val="Analisis_albañileria1"/>
      <sheetName val="Analisis_Electrico1"/>
      <sheetName val="qqLosa1_1"/>
      <sheetName val="Cotz_1"/>
      <sheetName val="Col_Amarre1"/>
      <sheetName val="Analisis_albañileria2"/>
      <sheetName val="Analisis_Electrico2"/>
      <sheetName val="qqLosa1_2"/>
      <sheetName val="Cotz_2"/>
      <sheetName val="Col_Amarre2"/>
      <sheetName val="Analisis_albañileria3"/>
      <sheetName val="Analisis_Electrico3"/>
      <sheetName val="qqLosa1_3"/>
      <sheetName val="Cotz_3"/>
      <sheetName val="Col_Amarre3"/>
      <sheetName val="Rendimientos OM"/>
      <sheetName val="Ana. blocks y termin."/>
      <sheetName val="Costos Mano de Obra"/>
      <sheetName val="Insumos materiales"/>
      <sheetName val="Ana. Horm mexc mort"/>
      <sheetName val="Analisis_albañileria4"/>
      <sheetName val="Analisis_Electrico4"/>
      <sheetName val="qqLosa1_4"/>
      <sheetName val="Cotz_4"/>
      <sheetName val="Col_Amarre4"/>
      <sheetName val="Analisis_albañileria5"/>
      <sheetName val="Analisis_Electrico5"/>
      <sheetName val="qqLosa1_5"/>
      <sheetName val="Cotz_5"/>
      <sheetName val="Col_Amarre5"/>
      <sheetName val="Mat"/>
      <sheetName val="anal term"/>
      <sheetName val="analisis sto dgo"/>
      <sheetName val="MATERIALES LISTADO"/>
      <sheetName val="Jornal"/>
      <sheetName val="Anal. horm."/>
      <sheetName val="PU-Elect."/>
      <sheetName val="Ana-Sanit."/>
      <sheetName val="Pu-Sanit."/>
      <sheetName val="V.Tierras A"/>
      <sheetName val="analisis de costo"/>
      <sheetName val="a"/>
      <sheetName val="MANO DE OBRA"/>
      <sheetName val="anal_term"/>
      <sheetName val="analisis_sto_dgo"/>
      <sheetName val="MATERIALES_LISTADO"/>
      <sheetName val="Anal__horm_"/>
      <sheetName val="PU-Elect_"/>
      <sheetName val="Ana-Sanit_"/>
      <sheetName val="Pu-Sanit_"/>
      <sheetName val="Insumos_materiales"/>
      <sheetName val="Costos_Mano_de_Obra"/>
      <sheetName val="V_Tierras_A"/>
      <sheetName val="analisis_de_costo"/>
      <sheetName val="MANO_DE_OBRA"/>
      <sheetName val="Análisis_de_Precios"/>
      <sheetName val="anal_term1"/>
      <sheetName val="analisis_sto_dgo1"/>
      <sheetName val="MATERIALES_LISTADO1"/>
      <sheetName val="Anal__horm_1"/>
      <sheetName val="PU-Elect_1"/>
      <sheetName val="Ana-Sanit_1"/>
      <sheetName val="Pu-Sanit_1"/>
      <sheetName val="Insumos_materiales1"/>
      <sheetName val="Costos_Mano_de_Obra1"/>
      <sheetName val="V_Tierras_A1"/>
      <sheetName val="analisis_de_costo1"/>
      <sheetName val="MANO_DE_OBRA1"/>
      <sheetName val="Análisis_de_Precios1"/>
      <sheetName val="Analisis_albañileria6"/>
      <sheetName val="Analisis_Electrico6"/>
      <sheetName val="qqLosa1_6"/>
      <sheetName val="anal_term2"/>
      <sheetName val="analisis_sto_dgo2"/>
      <sheetName val="MATERIALES_LISTADO2"/>
      <sheetName val="Anal__horm_2"/>
      <sheetName val="PU-Elect_2"/>
      <sheetName val="Ana-Sanit_2"/>
      <sheetName val="Pu-Sanit_2"/>
      <sheetName val="Insumos_materiales2"/>
      <sheetName val="Costos_Mano_de_Obra2"/>
      <sheetName val="V_Tierras_A2"/>
      <sheetName val="Cotz_6"/>
      <sheetName val="Col_Amarre6"/>
      <sheetName val="analisis_de_costo2"/>
      <sheetName val="MANO_DE_OBRA2"/>
      <sheetName val="Analisis_albañileria7"/>
      <sheetName val="Analisis_Electrico7"/>
      <sheetName val="qqLosa1_7"/>
      <sheetName val="anal_term3"/>
      <sheetName val="analisis_sto_dgo3"/>
      <sheetName val="MATERIALES_LISTADO3"/>
      <sheetName val="Anal__horm_3"/>
      <sheetName val="PU-Elect_3"/>
      <sheetName val="Ana-Sanit_3"/>
      <sheetName val="Pu-Sanit_3"/>
      <sheetName val="Cotz_7"/>
      <sheetName val="Col_Amarre7"/>
      <sheetName val="Insumos_materiales3"/>
      <sheetName val="Costos_Mano_de_Obra3"/>
      <sheetName val="V_Tierras_A3"/>
      <sheetName val="analisis_de_costo3"/>
      <sheetName val="MATERIALES"/>
      <sheetName val="OBRAMANO"/>
      <sheetName val="EQUIPOS"/>
    </sheetNames>
    <sheetDataSet>
      <sheetData sheetId="0" refreshError="1"/>
      <sheetData sheetId="1" refreshError="1"/>
      <sheetData sheetId="2" refreshError="1"/>
      <sheetData sheetId="3" refreshError="1"/>
      <sheetData sheetId="4" refreshError="1"/>
      <sheetData sheetId="5"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9">
          <cell r="C9">
            <v>1525</v>
          </cell>
        </row>
      </sheetData>
      <sheetData sheetId="1"/>
      <sheetData sheetId="2"/>
      <sheetData sheetId="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 val="Mov__tierra"/>
      <sheetName val="H_A_"/>
      <sheetName val="Cuantia_de_Acero"/>
      <sheetName val="Muros_y_Term"/>
      <sheetName val="M.O."/>
      <sheetName val="Mov__tierra1"/>
      <sheetName val="H_A_1"/>
      <sheetName val="Cuantia_de_Acero1"/>
      <sheetName val="Muros_y_Term1"/>
      <sheetName val="ANALISIS HORMIGON ARMADO"/>
      <sheetName val="ANALISIS_HORMIGON_ARMADO"/>
      <sheetName val="Mov__tierra2"/>
      <sheetName val="H_A_2"/>
      <sheetName val="Cuantia_de_Acero2"/>
      <sheetName val="Muros_y_Term2"/>
      <sheetName val="ANALISIS_HORMIGON_ARMADO1"/>
      <sheetName val="Mov__tierra3"/>
      <sheetName val="H_A_3"/>
      <sheetName val="Cuantia_de_Acero3"/>
      <sheetName val="Muros_y_Term3"/>
      <sheetName val="ANALISIS_HORMIGON_ARMADO2"/>
      <sheetName val="GONZA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Villa Crhist"/>
      <sheetName val="Villa Kurt"/>
      <sheetName val="Villa fRIDEL"/>
      <sheetName val="Hoja Presentacion (3)"/>
      <sheetName val="Hoja Presentacion (2)"/>
      <sheetName val="Hoja Presentacion Plastbau"/>
      <sheetName val="Hoja Presentacion Convencional"/>
      <sheetName val="Hoja Presentacion"/>
      <sheetName val="Analisis Plastbau "/>
      <sheetName val="Insumos"/>
      <sheetName val="HOTEL SUNSCAPE EDF. I I Y V"/>
      <sheetName val="HOTEL SUNSCAPE EDF. I"/>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EST N. DE OVANDO CENTRAL (MOD. "/>
      <sheetName val="ANALISIS HORMIGON ARMADO"/>
      <sheetName val="LISTA DE MATERIALES"/>
      <sheetName val="M.O."/>
      <sheetName val="Ins"/>
      <sheetName val="Ins 2"/>
      <sheetName val="m.t C"/>
      <sheetName val="Analisis"/>
      <sheetName val="materiales"/>
      <sheetName val="obramano"/>
    </sheetNames>
    <sheetDataSet>
      <sheetData sheetId="0" refreshError="1">
        <row r="439">
          <cell r="N439">
            <v>1730.989519230769</v>
          </cell>
        </row>
        <row r="808">
          <cell r="N808">
            <v>226.92368946153846</v>
          </cell>
        </row>
        <row r="821">
          <cell r="N821">
            <v>251.20814715384614</v>
          </cell>
        </row>
        <row r="845">
          <cell r="N845">
            <v>193.88830623076925</v>
          </cell>
        </row>
        <row r="890">
          <cell r="N890">
            <v>39.338457000000005</v>
          </cell>
        </row>
        <row r="906">
          <cell r="N906">
            <v>81.947692000000004</v>
          </cell>
        </row>
        <row r="957">
          <cell r="N957">
            <v>17.390142000000001</v>
          </cell>
        </row>
        <row r="988">
          <cell r="N988">
            <v>55.629141400000002</v>
          </cell>
        </row>
        <row r="1024">
          <cell r="N1024">
            <v>1337.1420170454546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Analisis"/>
      <sheetName val="analisis detallado"/>
      <sheetName val="caseta_de_planta_(2)1"/>
      <sheetName val="cisterna_1"/>
      <sheetName val="caseta_de_planta1"/>
      <sheetName val="Relacion_de_proyecto1"/>
      <sheetName val="Análisis_de_Precios1"/>
      <sheetName val="Ins"/>
      <sheetName val="PRECIOS"/>
      <sheetName val="MATERIALES_LISTADO"/>
      <sheetName val="M_O_"/>
      <sheetName val="analisis_detallado"/>
      <sheetName val="M_O_1"/>
      <sheetName val="analisis_detallado1"/>
      <sheetName val="caseta_de_planta_(2)2"/>
      <sheetName val="cisterna_2"/>
      <sheetName val="caseta_de_planta2"/>
      <sheetName val="Relacion_de_proyecto2"/>
      <sheetName val="Análisis_de_Precios2"/>
      <sheetName val="M_O_2"/>
      <sheetName val="analisis_detallado2"/>
      <sheetName val="caseta_de_planta_(2)3"/>
      <sheetName val="cisterna_3"/>
      <sheetName val="caseta_de_planta3"/>
      <sheetName val="Relacion_de_proyecto3"/>
      <sheetName val="Análisis_de_Precios3"/>
      <sheetName val="M_O_3"/>
      <sheetName val="analisis_detallado3"/>
      <sheetName val="MO"/>
      <sheetName val="caseta_de_planta_(2)4"/>
      <sheetName val="cisterna_4"/>
      <sheetName val="caseta_de_planta4"/>
      <sheetName val="Relacion_de_proyecto4"/>
      <sheetName val="Análisis_de_Precios4"/>
      <sheetName val="M_O_4"/>
      <sheetName val="analisis_detallado4"/>
      <sheetName val="caseta_de_planta_(2)5"/>
      <sheetName val="cisterna_5"/>
      <sheetName val="caseta_de_planta5"/>
      <sheetName val="Relacion_de_proyecto5"/>
      <sheetName val="Análisis_de_Precios5"/>
      <sheetName val="M_O_5"/>
      <sheetName val="analisis_detallado5"/>
      <sheetName val="MATERIALES"/>
      <sheetName val="OBRAMANO"/>
      <sheetName val="EQUIPOS"/>
      <sheetName val="M.O y Rendimientos"/>
      <sheetName val="Col.Amarre"/>
      <sheetName val="Escalera"/>
      <sheetName val="Muros"/>
      <sheetName val="analisis trabajos generales"/>
      <sheetName val="presup"/>
      <sheetName val="V.Tierras A"/>
      <sheetName val="listado equipos a utilizar"/>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analisis sto dgo"/>
      <sheetName val="INSU"/>
      <sheetName val="Análisis de partidas"/>
      <sheetName val="Listado de Precios"/>
      <sheetName val="CUB02"/>
      <sheetName val="PU-B-GS"/>
      <sheetName val="Hormigones Bavaro"/>
      <sheetName val="M.O Y Rendtos"/>
      <sheetName val="Analisis de Costos"/>
      <sheetName val="ANALISIS NUEVOS"/>
      <sheetName val="PRES no"/>
      <sheetName val="Mano Obra"/>
      <sheetName val="Cotización Metalesa"/>
      <sheetName val="Rendimientos OM"/>
      <sheetName val="Ana"/>
    </sheetNames>
    <sheetDataSet>
      <sheetData sheetId="0" refreshError="1"/>
      <sheetData sheetId="1" refreshError="1"/>
      <sheetData sheetId="2">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row r="65536">
          <cell r="C65536" t="str">
            <v>Cant.</v>
          </cell>
        </row>
      </sheetData>
      <sheetData sheetId="3" refreshError="1"/>
      <sheetData sheetId="4">
        <row r="7">
          <cell r="C7" t="str">
            <v>Cant.</v>
          </cell>
        </row>
      </sheetData>
      <sheetData sheetId="5">
        <row r="2">
          <cell r="C2">
            <v>0</v>
          </cell>
        </row>
      </sheetData>
      <sheetData sheetId="6">
        <row r="8">
          <cell r="C8" t="str">
            <v>Cant.</v>
          </cell>
        </row>
      </sheetData>
      <sheetData sheetId="7">
        <row r="8">
          <cell r="C8" t="str">
            <v>Cant.</v>
          </cell>
        </row>
      </sheetData>
      <sheetData sheetId="8">
        <row r="7">
          <cell r="C7" t="str">
            <v>Cant.</v>
          </cell>
        </row>
        <row r="8">
          <cell r="C8" t="str">
            <v>Cant.</v>
          </cell>
          <cell r="E8" t="str">
            <v>P.U. RD$</v>
          </cell>
        </row>
        <row r="10">
          <cell r="C10">
            <v>1</v>
          </cell>
          <cell r="E10" t="str">
            <v>P.A.</v>
          </cell>
        </row>
        <row r="12">
          <cell r="E12" t="str">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cell>
          <cell r="E131" t="str">
            <v/>
          </cell>
        </row>
        <row r="132">
          <cell r="C132">
            <v>1</v>
          </cell>
          <cell r="E132">
            <v>0</v>
          </cell>
        </row>
        <row r="133">
          <cell r="C133">
            <v>1</v>
          </cell>
          <cell r="E133">
            <v>0</v>
          </cell>
        </row>
        <row r="134">
          <cell r="C134">
            <v>1</v>
          </cell>
          <cell r="E134">
            <v>0</v>
          </cell>
        </row>
        <row r="135">
          <cell r="C135">
            <v>1</v>
          </cell>
          <cell r="E135">
            <v>0</v>
          </cell>
        </row>
        <row r="138">
          <cell r="C138" t="str">
            <v/>
          </cell>
          <cell r="E138" t="str">
            <v/>
          </cell>
        </row>
        <row r="139">
          <cell r="C139">
            <v>1</v>
          </cell>
          <cell r="E139">
            <v>0</v>
          </cell>
        </row>
        <row r="140">
          <cell r="C140">
            <v>1</v>
          </cell>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efreshError="1"/>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row r="7">
          <cell r="C7" t="str">
            <v>Cant.</v>
          </cell>
        </row>
      </sheetData>
      <sheetData sheetId="28" refreshError="1"/>
      <sheetData sheetId="29" refreshError="1"/>
      <sheetData sheetId="30" refreshError="1"/>
      <sheetData sheetId="31">
        <row r="6">
          <cell r="E6" t="str">
            <v>P.U. RD$</v>
          </cell>
        </row>
      </sheetData>
      <sheetData sheetId="32">
        <row r="6">
          <cell r="E6" t="str">
            <v>P.U. RD$</v>
          </cell>
        </row>
      </sheetData>
      <sheetData sheetId="33">
        <row r="6">
          <cell r="E6" t="str">
            <v>P.U. RD$</v>
          </cell>
        </row>
      </sheetData>
      <sheetData sheetId="34">
        <row r="6">
          <cell r="E6" t="str">
            <v>P.U. RD$</v>
          </cell>
        </row>
      </sheetData>
      <sheetData sheetId="35">
        <row r="6">
          <cell r="E6" t="str">
            <v>P.U. RD$</v>
          </cell>
        </row>
      </sheetData>
      <sheetData sheetId="36">
        <row r="6">
          <cell r="E6" t="str">
            <v>P.U. RD$</v>
          </cell>
        </row>
      </sheetData>
      <sheetData sheetId="37">
        <row r="6">
          <cell r="E6" t="str">
            <v>P.U. RD$</v>
          </cell>
        </row>
      </sheetData>
      <sheetData sheetId="38">
        <row r="6">
          <cell r="E6" t="str">
            <v>P.U. RD$</v>
          </cell>
        </row>
      </sheetData>
      <sheetData sheetId="39">
        <row r="6">
          <cell r="E6" t="str">
            <v>P.U. RD$</v>
          </cell>
        </row>
      </sheetData>
      <sheetData sheetId="40">
        <row r="6">
          <cell r="E6" t="str">
            <v>P.U. RD$</v>
          </cell>
        </row>
      </sheetData>
      <sheetData sheetId="41">
        <row r="6">
          <cell r="E6" t="str">
            <v>P.U. RD$</v>
          </cell>
        </row>
      </sheetData>
      <sheetData sheetId="42">
        <row r="4">
          <cell r="C4">
            <v>0</v>
          </cell>
        </row>
      </sheetData>
      <sheetData sheetId="43">
        <row r="6">
          <cell r="E6" t="str">
            <v>P.U. RD$</v>
          </cell>
        </row>
      </sheetData>
      <sheetData sheetId="44">
        <row r="6">
          <cell r="C6" t="str">
            <v>CANT.</v>
          </cell>
        </row>
      </sheetData>
      <sheetData sheetId="45">
        <row r="6">
          <cell r="E6" t="str">
            <v>P.U. RD$</v>
          </cell>
        </row>
      </sheetData>
      <sheetData sheetId="46">
        <row r="7">
          <cell r="C7" t="str">
            <v>Cant.</v>
          </cell>
        </row>
      </sheetData>
      <sheetData sheetId="47">
        <row r="7">
          <cell r="C7" t="str">
            <v>Cant.</v>
          </cell>
        </row>
      </sheetData>
      <sheetData sheetId="48">
        <row r="7">
          <cell r="C7" t="str">
            <v>Cant.</v>
          </cell>
        </row>
      </sheetData>
      <sheetData sheetId="49" refreshError="1"/>
      <sheetData sheetId="50">
        <row r="4">
          <cell r="C4">
            <v>0</v>
          </cell>
        </row>
      </sheetData>
      <sheetData sheetId="51">
        <row r="4">
          <cell r="C4">
            <v>0</v>
          </cell>
        </row>
      </sheetData>
      <sheetData sheetId="52">
        <row r="4">
          <cell r="C4">
            <v>0</v>
          </cell>
        </row>
      </sheetData>
      <sheetData sheetId="53">
        <row r="4">
          <cell r="C4">
            <v>0</v>
          </cell>
        </row>
      </sheetData>
      <sheetData sheetId="54">
        <row r="4">
          <cell r="C4">
            <v>0</v>
          </cell>
        </row>
      </sheetData>
      <sheetData sheetId="55">
        <row r="4">
          <cell r="C4">
            <v>0</v>
          </cell>
        </row>
      </sheetData>
      <sheetData sheetId="56">
        <row r="4">
          <cell r="C4">
            <v>0</v>
          </cell>
        </row>
      </sheetData>
      <sheetData sheetId="57">
        <row r="4">
          <cell r="C4">
            <v>0</v>
          </cell>
        </row>
      </sheetData>
      <sheetData sheetId="58">
        <row r="4">
          <cell r="C4">
            <v>0</v>
          </cell>
        </row>
      </sheetData>
      <sheetData sheetId="59">
        <row r="4">
          <cell r="C4">
            <v>0</v>
          </cell>
        </row>
      </sheetData>
      <sheetData sheetId="60">
        <row r="4">
          <cell r="C4">
            <v>0</v>
          </cell>
        </row>
      </sheetData>
      <sheetData sheetId="61">
        <row r="1">
          <cell r="E1">
            <v>0</v>
          </cell>
        </row>
      </sheetData>
      <sheetData sheetId="62">
        <row r="1">
          <cell r="E1">
            <v>0</v>
          </cell>
        </row>
      </sheetData>
      <sheetData sheetId="63">
        <row r="4">
          <cell r="C4">
            <v>0</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1">
          <cell r="E1">
            <v>0</v>
          </cell>
        </row>
      </sheetData>
      <sheetData sheetId="80">
        <row r="4">
          <cell r="C4">
            <v>0</v>
          </cell>
        </row>
      </sheetData>
      <sheetData sheetId="81">
        <row r="4">
          <cell r="C4">
            <v>0</v>
          </cell>
        </row>
      </sheetData>
      <sheetData sheetId="82">
        <row r="6">
          <cell r="C6" t="str">
            <v>CANT.</v>
          </cell>
        </row>
      </sheetData>
      <sheetData sheetId="83">
        <row r="1">
          <cell r="E1">
            <v>0</v>
          </cell>
        </row>
      </sheetData>
      <sheetData sheetId="84">
        <row r="1">
          <cell r="E1">
            <v>0</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 val="Análisis"/>
      <sheetName val="Insumos materiales"/>
      <sheetName val="Costos Mano de Obra"/>
      <sheetName val="Ana. Horm mexc mort"/>
      <sheetName val="Equipos"/>
      <sheetName val="EST N. DE OVANDO CENTRAL (MOD. "/>
      <sheetName val="O.M. y Salarios"/>
      <sheetName val="Resumen Precio Equipos"/>
      <sheetName val="Materiales"/>
      <sheetName val="qqVgas"/>
      <sheetName val="datos_project"/>
      <sheetName val="PRESUPUESTO_pañetado"/>
      <sheetName val="PRESUPUESTO_violinado"/>
      <sheetName val="Analisis_Unit__"/>
      <sheetName val="Datos_Para_Project"/>
      <sheetName val="Cargas_Sociales"/>
      <sheetName val="Tarifas_de_Alquiler_de_Equipo"/>
      <sheetName val="PRE_Desvio_Alcant___Potable"/>
      <sheetName val="análisis de costo edificios"/>
      <sheetName val="Insumos_materiales"/>
      <sheetName val="Costos_Mano_de_Obra"/>
      <sheetName val="Ana__Horm_mexc_mort"/>
      <sheetName val="EST_N__DE_OVANDO_CENTRAL_(MOD__"/>
      <sheetName val="análisis_de_costo_edificios"/>
      <sheetName val="datos_project1"/>
      <sheetName val="PRESUPUESTO_pañetado1"/>
      <sheetName val="PRESUPUESTO_violinado1"/>
      <sheetName val="Analisis_Unit__1"/>
      <sheetName val="Datos_Para_Project1"/>
      <sheetName val="Cargas_Sociales1"/>
      <sheetName val="Tarifas_de_Alquiler_de_Equipo1"/>
      <sheetName val="PRE_Desvio_Alcant___Potable1"/>
      <sheetName val="Insumos_materiales1"/>
      <sheetName val="Costos_Mano_de_Obra1"/>
      <sheetName val="Ana__Horm_mexc_mort1"/>
      <sheetName val="EST_N__DE_OVANDO_CENTRAL_(MOD_1"/>
      <sheetName val="análisis_de_costo_edificios1"/>
      <sheetName val="datos_project2"/>
      <sheetName val="PRESUPUESTO_pañetado2"/>
      <sheetName val="PRESUPUESTO_violinado2"/>
      <sheetName val="Analisis_Unit__2"/>
      <sheetName val="Datos_Para_Project2"/>
      <sheetName val="Cargas_Sociales2"/>
      <sheetName val="Tarifas_de_Alquiler_de_Equipo2"/>
      <sheetName val="PRE_Desvio_Alcant___Potable2"/>
      <sheetName val="Insumos_materiales2"/>
      <sheetName val="Costos_Mano_de_Obra2"/>
      <sheetName val="Ana__Horm_mexc_mort2"/>
      <sheetName val="EST_N__DE_OVANDO_CENTRAL_(MOD_2"/>
      <sheetName val="análisis_de_costo_edificios2"/>
      <sheetName val="datos_project3"/>
      <sheetName val="PRESUPUESTO_pañetado3"/>
      <sheetName val="PRESUPUESTO_violinado3"/>
      <sheetName val="Analisis_Unit__3"/>
      <sheetName val="Datos_Para_Project3"/>
      <sheetName val="Cargas_Sociales3"/>
      <sheetName val="Tarifas_de_Alquiler_de_Equipo3"/>
      <sheetName val="PRE_Desvio_Alcant___Potable3"/>
      <sheetName val="Insumos_materiales3"/>
      <sheetName val="Costos_Mano_de_Obra3"/>
      <sheetName val="Ana__Horm_mexc_mort3"/>
      <sheetName val="EST_N__DE_OVANDO_CENTRAL_(MOD_3"/>
      <sheetName val="análisis_de_costo_edificios3"/>
      <sheetName val="datos_project4"/>
      <sheetName val="PRESUPUESTO_pañetado4"/>
      <sheetName val="PRESUPUESTO_violinado4"/>
      <sheetName val="Analisis_Unit__4"/>
      <sheetName val="Datos_Para_Project4"/>
      <sheetName val="Cargas_Sociales4"/>
      <sheetName val="Tarifas_de_Alquiler_de_Equipo4"/>
      <sheetName val="PRE_Desvio_Alcant___Potable4"/>
      <sheetName val="Insumos_materiales4"/>
      <sheetName val="Costos_Mano_de_Obra4"/>
      <sheetName val="Ana__Horm_mexc_mort4"/>
      <sheetName val="EST_N__DE_OVANDO_CENTRAL_(MOD_4"/>
      <sheetName val="análisis_de_costo_edificios4"/>
      <sheetName val="datos_project5"/>
      <sheetName val="PRESUPUESTO_pañetado5"/>
      <sheetName val="PRESUPUESTO_violinado5"/>
      <sheetName val="Analisis_Unit__5"/>
      <sheetName val="Datos_Para_Project5"/>
      <sheetName val="Cargas_Sociales5"/>
      <sheetName val="Tarifas_de_Alquiler_de_Equipo5"/>
      <sheetName val="PRE_Desvio_Alcant___Potable5"/>
      <sheetName val="Insumos_materiales5"/>
      <sheetName val="Costos_Mano_de_Obra5"/>
      <sheetName val="Ana__Horm_mexc_mort5"/>
      <sheetName val="EST_N__DE_OVANDO_CENTRAL_(MOD_5"/>
      <sheetName val="análisis_de_costo_edificios5"/>
      <sheetName val="listado equipos a utilizar"/>
      <sheetName val="Ana. blocks y termin."/>
      <sheetName val="ANALISIS PARTIDAS CARRET."/>
      <sheetName val="OFICINA Y LABORATORIO"/>
      <sheetName val="O_M__y_Salarios"/>
      <sheetName val="Resumen_Precio_Equipos"/>
      <sheetName val="Insumos"/>
      <sheetName val="M.O Y Rendtos"/>
      <sheetName val="Analisis de Costos"/>
      <sheetName val="Rendimientos OM"/>
      <sheetName val="Hoja1"/>
      <sheetName val="PRECIOS_ELE"/>
    </sheetNames>
    <sheetDataSet>
      <sheetData sheetId="0">
        <row r="3">
          <cell r="G3">
            <v>212.68726395300044</v>
          </cell>
        </row>
      </sheetData>
      <sheetData sheetId="1">
        <row r="3">
          <cell r="G3">
            <v>212.68726395300044</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41">
          <cell r="F41">
            <v>900</v>
          </cell>
        </row>
        <row r="42">
          <cell r="F42">
            <v>800</v>
          </cell>
        </row>
        <row r="44">
          <cell r="F44">
            <v>1180</v>
          </cell>
        </row>
        <row r="47">
          <cell r="F47">
            <v>320</v>
          </cell>
        </row>
        <row r="49">
          <cell r="F49">
            <v>225</v>
          </cell>
        </row>
        <row r="64">
          <cell r="F64">
            <v>3651.0638888888889</v>
          </cell>
        </row>
        <row r="74">
          <cell r="F74">
            <v>3252.5111111111114</v>
          </cell>
        </row>
        <row r="85">
          <cell r="F85">
            <v>4011.2777777777778</v>
          </cell>
        </row>
      </sheetData>
      <sheetData sheetId="5">
        <row r="3">
          <cell r="G3">
            <v>212.68726395300044</v>
          </cell>
        </row>
      </sheetData>
      <sheetData sheetId="6">
        <row r="3">
          <cell r="G3">
            <v>212.68726395300044</v>
          </cell>
        </row>
        <row r="23">
          <cell r="G23">
            <v>1.3036438662750036</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G3">
            <v>212.68726395300044</v>
          </cell>
        </row>
      </sheetData>
      <sheetData sheetId="20">
        <row r="3">
          <cell r="G3">
            <v>212.68726395300044</v>
          </cell>
        </row>
      </sheetData>
      <sheetData sheetId="21">
        <row r="3">
          <cell r="G3">
            <v>212.68726395300044</v>
          </cell>
        </row>
      </sheetData>
      <sheetData sheetId="22">
        <row r="3">
          <cell r="G3">
            <v>212.68726395300044</v>
          </cell>
        </row>
      </sheetData>
      <sheetData sheetId="23">
        <row r="3">
          <cell r="G3">
            <v>212.68726395300044</v>
          </cell>
        </row>
      </sheetData>
      <sheetData sheetId="24">
        <row r="3">
          <cell r="G3">
            <v>212.68726395300044</v>
          </cell>
        </row>
      </sheetData>
      <sheetData sheetId="25">
        <row r="3">
          <cell r="G3">
            <v>212.68726395300044</v>
          </cell>
        </row>
      </sheetData>
      <sheetData sheetId="26">
        <row r="3">
          <cell r="G3">
            <v>212.68726395300044</v>
          </cell>
        </row>
      </sheetData>
      <sheetData sheetId="27" refreshError="1"/>
      <sheetData sheetId="28">
        <row r="3">
          <cell r="G3">
            <v>212.68726395300044</v>
          </cell>
        </row>
      </sheetData>
      <sheetData sheetId="29">
        <row r="3">
          <cell r="G3">
            <v>212.68726395300044</v>
          </cell>
        </row>
      </sheetData>
      <sheetData sheetId="30">
        <row r="3">
          <cell r="G3">
            <v>212.68726395300044</v>
          </cell>
        </row>
      </sheetData>
      <sheetData sheetId="31">
        <row r="3">
          <cell r="G3">
            <v>212.68726395300044</v>
          </cell>
        </row>
      </sheetData>
      <sheetData sheetId="32">
        <row r="3">
          <cell r="G3">
            <v>212.68726395300044</v>
          </cell>
        </row>
      </sheetData>
      <sheetData sheetId="33">
        <row r="3">
          <cell r="G3">
            <v>212.68726395300044</v>
          </cell>
        </row>
      </sheetData>
      <sheetData sheetId="34">
        <row r="3">
          <cell r="G3">
            <v>212.68726395300044</v>
          </cell>
        </row>
      </sheetData>
      <sheetData sheetId="35">
        <row r="3">
          <cell r="G3">
            <v>212.68726395300044</v>
          </cell>
        </row>
      </sheetData>
      <sheetData sheetId="36">
        <row r="3">
          <cell r="G3">
            <v>212.68726395300044</v>
          </cell>
        </row>
      </sheetData>
      <sheetData sheetId="37">
        <row r="3">
          <cell r="G3">
            <v>212.68726395300044</v>
          </cell>
        </row>
      </sheetData>
      <sheetData sheetId="38">
        <row r="3">
          <cell r="G3">
            <v>212.68726395300044</v>
          </cell>
        </row>
      </sheetData>
      <sheetData sheetId="39">
        <row r="3">
          <cell r="G3">
            <v>212.68726395300044</v>
          </cell>
        </row>
      </sheetData>
      <sheetData sheetId="40"/>
      <sheetData sheetId="41">
        <row r="3">
          <cell r="G3">
            <v>212.68726395300044</v>
          </cell>
        </row>
      </sheetData>
      <sheetData sheetId="42">
        <row r="3">
          <cell r="G3">
            <v>212.68726395300044</v>
          </cell>
        </row>
      </sheetData>
      <sheetData sheetId="43">
        <row r="3">
          <cell r="G3">
            <v>212.68726395300044</v>
          </cell>
        </row>
      </sheetData>
      <sheetData sheetId="44">
        <row r="3">
          <cell r="G3">
            <v>212.68726395300044</v>
          </cell>
        </row>
      </sheetData>
      <sheetData sheetId="45">
        <row r="3">
          <cell r="G3">
            <v>212.68726395300044</v>
          </cell>
        </row>
      </sheetData>
      <sheetData sheetId="46">
        <row r="3">
          <cell r="G3">
            <v>212.68726395300044</v>
          </cell>
        </row>
      </sheetData>
      <sheetData sheetId="47">
        <row r="3">
          <cell r="G3">
            <v>212.68726395300044</v>
          </cell>
        </row>
      </sheetData>
      <sheetData sheetId="48">
        <row r="3">
          <cell r="G3">
            <v>212.68726395300044</v>
          </cell>
        </row>
      </sheetData>
      <sheetData sheetId="49">
        <row r="3">
          <cell r="G3">
            <v>212.68726395300044</v>
          </cell>
        </row>
      </sheetData>
      <sheetData sheetId="50">
        <row r="3">
          <cell r="G3">
            <v>212.68726395300044</v>
          </cell>
        </row>
      </sheetData>
      <sheetData sheetId="51">
        <row r="3">
          <cell r="G3">
            <v>212.68726395300044</v>
          </cell>
        </row>
      </sheetData>
      <sheetData sheetId="52"/>
      <sheetData sheetId="53"/>
      <sheetData sheetId="54">
        <row r="3">
          <cell r="G3">
            <v>212.68726395300044</v>
          </cell>
        </row>
      </sheetData>
      <sheetData sheetId="55">
        <row r="3">
          <cell r="G3">
            <v>212.68726395300044</v>
          </cell>
        </row>
      </sheetData>
      <sheetData sheetId="56">
        <row r="3">
          <cell r="G3">
            <v>212.68726395300044</v>
          </cell>
        </row>
      </sheetData>
      <sheetData sheetId="57">
        <row r="3">
          <cell r="G3">
            <v>212.68726395300044</v>
          </cell>
        </row>
      </sheetData>
      <sheetData sheetId="58">
        <row r="3">
          <cell r="G3">
            <v>212.68726395300044</v>
          </cell>
        </row>
      </sheetData>
      <sheetData sheetId="59">
        <row r="3">
          <cell r="G3">
            <v>212.68726395300044</v>
          </cell>
        </row>
      </sheetData>
      <sheetData sheetId="60">
        <row r="3">
          <cell r="G3">
            <v>212.68726395300044</v>
          </cell>
        </row>
      </sheetData>
      <sheetData sheetId="61">
        <row r="3">
          <cell r="G3">
            <v>212.68726395300044</v>
          </cell>
        </row>
      </sheetData>
      <sheetData sheetId="62">
        <row r="3">
          <cell r="G3">
            <v>212.68726395300044</v>
          </cell>
        </row>
      </sheetData>
      <sheetData sheetId="63">
        <row r="3">
          <cell r="G3">
            <v>212.68726395300044</v>
          </cell>
        </row>
      </sheetData>
      <sheetData sheetId="64">
        <row r="3">
          <cell r="G3">
            <v>212.68726395300044</v>
          </cell>
        </row>
      </sheetData>
      <sheetData sheetId="65"/>
      <sheetData sheetId="66"/>
      <sheetData sheetId="67">
        <row r="3">
          <cell r="G3">
            <v>212.68726395300044</v>
          </cell>
        </row>
      </sheetData>
      <sheetData sheetId="68">
        <row r="3">
          <cell r="G3">
            <v>212.68726395300044</v>
          </cell>
        </row>
      </sheetData>
      <sheetData sheetId="69">
        <row r="3">
          <cell r="G3">
            <v>212.68726395300044</v>
          </cell>
        </row>
      </sheetData>
      <sheetData sheetId="70">
        <row r="3">
          <cell r="G3">
            <v>212.68726395300044</v>
          </cell>
        </row>
      </sheetData>
      <sheetData sheetId="71">
        <row r="3">
          <cell r="G3">
            <v>212.68726395300044</v>
          </cell>
        </row>
      </sheetData>
      <sheetData sheetId="72">
        <row r="3">
          <cell r="G3">
            <v>212.68726395300044</v>
          </cell>
        </row>
      </sheetData>
      <sheetData sheetId="73">
        <row r="3">
          <cell r="G3">
            <v>212.68726395300044</v>
          </cell>
        </row>
      </sheetData>
      <sheetData sheetId="74">
        <row r="3">
          <cell r="G3">
            <v>212.68726395300044</v>
          </cell>
        </row>
      </sheetData>
      <sheetData sheetId="75">
        <row r="3">
          <cell r="G3">
            <v>212.68726395300044</v>
          </cell>
        </row>
      </sheetData>
      <sheetData sheetId="76">
        <row r="3">
          <cell r="G3">
            <v>212.68726395300044</v>
          </cell>
        </row>
      </sheetData>
      <sheetData sheetId="77">
        <row r="3">
          <cell r="G3">
            <v>212.68726395300044</v>
          </cell>
        </row>
      </sheetData>
      <sheetData sheetId="78"/>
      <sheetData sheetId="79"/>
      <sheetData sheetId="80">
        <row r="3">
          <cell r="G3">
            <v>212.68726395300044</v>
          </cell>
        </row>
      </sheetData>
      <sheetData sheetId="81">
        <row r="3">
          <cell r="G3">
            <v>212.68726395300044</v>
          </cell>
        </row>
      </sheetData>
      <sheetData sheetId="82">
        <row r="3">
          <cell r="G3">
            <v>212.68726395300044</v>
          </cell>
        </row>
      </sheetData>
      <sheetData sheetId="83">
        <row r="3">
          <cell r="G3">
            <v>212.68726395300044</v>
          </cell>
        </row>
      </sheetData>
      <sheetData sheetId="84">
        <row r="3">
          <cell r="G3">
            <v>212.68726395300044</v>
          </cell>
        </row>
      </sheetData>
      <sheetData sheetId="85">
        <row r="3">
          <cell r="G3">
            <v>212.68726395300044</v>
          </cell>
        </row>
      </sheetData>
      <sheetData sheetId="86">
        <row r="3">
          <cell r="G3">
            <v>212.68726395300044</v>
          </cell>
        </row>
      </sheetData>
      <sheetData sheetId="87">
        <row r="3">
          <cell r="G3">
            <v>212.68726395300044</v>
          </cell>
        </row>
      </sheetData>
      <sheetData sheetId="88">
        <row r="3">
          <cell r="G3">
            <v>212.68726395300044</v>
          </cell>
        </row>
      </sheetData>
      <sheetData sheetId="89">
        <row r="3">
          <cell r="G3">
            <v>212.68726395300044</v>
          </cell>
        </row>
      </sheetData>
      <sheetData sheetId="90">
        <row r="3">
          <cell r="G3">
            <v>212.68726395300044</v>
          </cell>
        </row>
      </sheetData>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sheetData sheetId="103"/>
      <sheetData sheetId="104" refreshError="1"/>
      <sheetData sheetId="105" refreshError="1"/>
      <sheetData sheetId="106" refreshError="1"/>
      <sheetData sheetId="107" refreshError="1"/>
      <sheetData sheetId="108" refreshError="1"/>
      <sheetData sheetId="10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Analisis de Costos Aceras"/>
      <sheetName val="CAMPAMENTO2"/>
      <sheetName val="ingenieria"/>
      <sheetName val="MANT.TRANSITO"/>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 val="M.O."/>
      <sheetName val="Ins"/>
      <sheetName val="Ana"/>
      <sheetName val="Análisis de Precios"/>
      <sheetName val="Sheet4"/>
      <sheetName val="Sheet5"/>
      <sheetName val="Mezcla"/>
      <sheetName val="insumo"/>
      <sheetName val="Preferencias"/>
      <sheetName val="Cuantía"/>
      <sheetName val="AISC 13th Ed. Properties Viewer"/>
      <sheetName val="Puertas-Ventanas"/>
      <sheetName val="Finanzas"/>
      <sheetName val="Recursos"/>
      <sheetName val="Rendimiento"/>
      <sheetName val="Personal"/>
      <sheetName val="Presupuesto-Zapata Aislada"/>
      <sheetName val="Tramo_I1"/>
      <sheetName val="Tramo_I_(alt__&quot;B&quot;)1"/>
      <sheetName val="Tramo_II1"/>
      <sheetName val="Tramo_II_(alt_&quot;B&quot;)1"/>
      <sheetName val="Tramo_III1"/>
      <sheetName val="Tramo_III_(Alt__&quot;B&quot;)1"/>
      <sheetName val="Tramo_IV1"/>
      <sheetName val="Tramo_IV_(Alt_&quot;B&quot;)1"/>
      <sheetName val="Tramo_V1"/>
      <sheetName val="Tramo_V_(Alt__&quot;B&quot;)1"/>
      <sheetName val="Tramo_IV_(2)1"/>
      <sheetName val="Listado_Equipos_a_utilizar1"/>
      <sheetName val="Analisis_de_Costos_Aceras"/>
      <sheetName val="MANT_TRANSITO"/>
      <sheetName val="anal_term"/>
      <sheetName val="M_O_"/>
      <sheetName val="Tramo_I2"/>
      <sheetName val="Tramo_I_(alt__&quot;B&quot;)2"/>
      <sheetName val="Tramo_II2"/>
      <sheetName val="Tramo_II_(alt_&quot;B&quot;)2"/>
      <sheetName val="Tramo_III2"/>
      <sheetName val="Tramo_III_(Alt__&quot;B&quot;)2"/>
      <sheetName val="Tramo_IV2"/>
      <sheetName val="Tramo_IV_(Alt_&quot;B&quot;)2"/>
      <sheetName val="Tramo_V2"/>
      <sheetName val="Tramo_V_(Alt__&quot;B&quot;)2"/>
      <sheetName val="Tramo_IV_(2)2"/>
      <sheetName val="Listado_Equipos_a_utilizar2"/>
      <sheetName val="Analisis_de_Costos_Aceras1"/>
      <sheetName val="MANT_TRANSITO1"/>
      <sheetName val="anal_term1"/>
      <sheetName val="M_O_1"/>
      <sheetName val="Tramo_I3"/>
      <sheetName val="Tramo_I_(alt__&quot;B&quot;)3"/>
      <sheetName val="Tramo_II3"/>
      <sheetName val="Tramo_II_(alt_&quot;B&quot;)3"/>
      <sheetName val="Tramo_III3"/>
      <sheetName val="Tramo_III_(Alt__&quot;B&quot;)3"/>
      <sheetName val="Tramo_IV3"/>
      <sheetName val="Tramo_IV_(Alt_&quot;B&quot;)3"/>
      <sheetName val="Tramo_V3"/>
      <sheetName val="Tramo_V_(Alt__&quot;B&quot;)3"/>
      <sheetName val="Tramo_IV_(2)3"/>
      <sheetName val="Listado_Equipos_a_utilizar3"/>
      <sheetName val="Analisis_de_Costos_Aceras2"/>
      <sheetName val="MANT_TRANSITO2"/>
      <sheetName val="anal_term2"/>
      <sheetName val="M_O_2"/>
      <sheetName val="Tramo_I4"/>
      <sheetName val="Tramo_I_(alt__&quot;B&quot;)4"/>
      <sheetName val="Tramo_II4"/>
      <sheetName val="Tramo_II_(alt_&quot;B&quot;)4"/>
      <sheetName val="Tramo_III4"/>
      <sheetName val="Tramo_III_(Alt__&quot;B&quot;)4"/>
      <sheetName val="Tramo_IV4"/>
      <sheetName val="Tramo_IV_(Alt_&quot;B&quot;)4"/>
      <sheetName val="Tramo_V4"/>
      <sheetName val="Tramo_V_(Alt__&quot;B&quot;)4"/>
      <sheetName val="Tramo_IV_(2)4"/>
      <sheetName val="Listado_Equipos_a_utilizar4"/>
      <sheetName val="Analisis_de_Costos_Aceras3"/>
      <sheetName val="MANT_TRANSITO3"/>
      <sheetName val="anal_term3"/>
      <sheetName val="M_O_3"/>
      <sheetName val="Análisis_de_Precios1"/>
      <sheetName val="Análisis_de_Precios"/>
      <sheetName val="Tramo_I5"/>
      <sheetName val="Tramo_I_(alt__&quot;B&quot;)5"/>
      <sheetName val="Tramo_II5"/>
      <sheetName val="Tramo_II_(alt_&quot;B&quot;)5"/>
      <sheetName val="Tramo_III5"/>
      <sheetName val="Tramo_III_(Alt__&quot;B&quot;)5"/>
      <sheetName val="Tramo_IV5"/>
      <sheetName val="Tramo_IV_(Alt_&quot;B&quot;)5"/>
      <sheetName val="Tramo_V5"/>
      <sheetName val="Tramo_V_(Alt__&quot;B&quot;)5"/>
      <sheetName val="Tramo_IV_(2)5"/>
      <sheetName val="Listado_Equipos_a_utilizar5"/>
      <sheetName val="Analisis_de_Costos_Aceras4"/>
      <sheetName val="MANT_TRANSITO4"/>
      <sheetName val="anal_term4"/>
      <sheetName val="M_O_4"/>
      <sheetName val="Tramo_I6"/>
      <sheetName val="Tramo_I_(alt__&quot;B&quot;)6"/>
      <sheetName val="Tramo_II6"/>
      <sheetName val="Tramo_II_(alt_&quot;B&quot;)6"/>
      <sheetName val="Tramo_III6"/>
      <sheetName val="Tramo_III_(Alt__&quot;B&quot;)6"/>
      <sheetName val="Tramo_IV6"/>
      <sheetName val="Tramo_IV_(Alt_&quot;B&quot;)6"/>
      <sheetName val="Tramo_V6"/>
      <sheetName val="Tramo_V_(Alt__&quot;B&quot;)6"/>
      <sheetName val="Tramo_IV_(2)6"/>
      <sheetName val="Listado_Equipos_a_utilizar6"/>
      <sheetName val="Analisis_de_Costos_Aceras5"/>
      <sheetName val="MANT_TRANSITO5"/>
      <sheetName val="anal_term5"/>
      <sheetName val="M_O_5"/>
      <sheetName val="caseta de planta"/>
      <sheetName val="Ana. blocks y termin."/>
      <sheetName val="Costos Mano de Obra"/>
      <sheetName val="Insumos materiales"/>
      <sheetName val="Ana. Horm mexc mort"/>
      <sheetName val="#¡REF"/>
      <sheetName val="V.Tierras A"/>
      <sheetName val="a"/>
      <sheetName val="Pres "/>
      <sheetName val="Ana-Basic"/>
      <sheetName val="MOCuadrillas"/>
      <sheetName val="concreto"/>
      <sheetName val="Analisis Unitarios"/>
      <sheetName val="Cargas Sociales"/>
      <sheetName val="Datos a Project"/>
      <sheetName val="Tarifas de Alquiler de Equipo"/>
      <sheetName val="Obra de Mano"/>
      <sheetName val="Cubicacion"/>
      <sheetName val="#REF"/>
      <sheetName val="analisis de pu"/>
      <sheetName val="Resumen Precio Equipos"/>
      <sheetName val="O.M. y Salarios"/>
      <sheetName val="Villa Hermosa"/>
      <sheetName val="Mano Obra"/>
      <sheetName val="Tramo_I7"/>
      <sheetName val="Tramo_I_(alt__&quot;B&quot;)7"/>
      <sheetName val="Tramo_II7"/>
      <sheetName val="Tramo_II_(alt_&quot;B&quot;)7"/>
      <sheetName val="Tramo_III7"/>
      <sheetName val="Tramo_III_(Alt__&quot;B&quot;)7"/>
      <sheetName val="Tramo_IV7"/>
      <sheetName val="Tramo_IV_(Alt_&quot;B&quot;)7"/>
      <sheetName val="Tramo_V7"/>
      <sheetName val="Tramo_V_(Alt__&quot;B&quot;)7"/>
      <sheetName val="Tramo_IV_(2)7"/>
      <sheetName val="Listado_Equipos_a_utilizar7"/>
      <sheetName val="MANT_TRANSITO6"/>
      <sheetName val="Analisis_de_Costos_Aceras6"/>
      <sheetName val="anal_term6"/>
      <sheetName val="caseta_de_planta"/>
      <sheetName val="Ana__blocks_y_termin_"/>
      <sheetName val="Costos_Mano_de_Obra"/>
      <sheetName val="Insumos_materiales"/>
      <sheetName val="Ana__Horm_mexc_mort"/>
      <sheetName val="M_O_6"/>
      <sheetName val="Análisis_de_Precios2"/>
      <sheetName val="AISC_13th_Ed__Properties_Viewer"/>
      <sheetName val="Presupuesto-Zapata_Aislada"/>
      <sheetName val="V_Tierras_A"/>
      <sheetName val="Pres_"/>
      <sheetName val="Obra_de_Mano"/>
      <sheetName val="Analisis_Unitarios"/>
      <sheetName val="Cargas_Sociales"/>
      <sheetName val="Datos_a_Project"/>
      <sheetName val="Tarifas_de_Alquiler_de_Equipo"/>
      <sheetName val="Resumen_Precio_Equipos"/>
      <sheetName val="O_M__y_Salarios"/>
      <sheetName val="analisis_de_pu"/>
      <sheetName val="Villa_Hermosa"/>
      <sheetName val="Mano_Obra"/>
      <sheetName val="Herram"/>
      <sheetName val="Tramo_I8"/>
      <sheetName val="Tramo_I_(alt__&quot;B&quot;)8"/>
      <sheetName val="Tramo_II8"/>
      <sheetName val="Tramo_II_(alt_&quot;B&quot;)8"/>
      <sheetName val="Tramo_III8"/>
      <sheetName val="Tramo_III_(Alt__&quot;B&quot;)8"/>
      <sheetName val="Tramo_IV8"/>
      <sheetName val="Tramo_IV_(Alt_&quot;B&quot;)8"/>
      <sheetName val="Tramo_V8"/>
      <sheetName val="Tramo_V_(Alt__&quot;B&quot;)8"/>
      <sheetName val="Tramo_IV_(2)8"/>
      <sheetName val="Listado_Equipos_a_utilizar8"/>
      <sheetName val="Analisis_de_Costos_Aceras7"/>
      <sheetName val="MANT_TRANSITO7"/>
      <sheetName val="anal_term7"/>
      <sheetName val="M_O_7"/>
      <sheetName val="Análisis_de_Precios3"/>
      <sheetName val="AISC_13th_Ed__Properties_Viewe1"/>
      <sheetName val="Presupuesto-Zapata_Aislada1"/>
      <sheetName val="caseta_de_planta1"/>
      <sheetName val="Ana__blocks_y_termin_1"/>
      <sheetName val="Costos_Mano_de_Obra1"/>
      <sheetName val="Insumos_materiales1"/>
      <sheetName val="Ana__Horm_mexc_mort1"/>
      <sheetName val="V_Tierras_A1"/>
      <sheetName val="Pres_1"/>
      <sheetName val="Obra_de_Mano1"/>
      <sheetName val="Analisis_Unitarios1"/>
      <sheetName val="Cargas_Sociales1"/>
      <sheetName val="Datos_a_Project1"/>
      <sheetName val="Tarifas_de_Alquiler_de_Equipo1"/>
      <sheetName val="Resumen_Precio_Equipos1"/>
      <sheetName val="O_M__y_Salarios1"/>
      <sheetName val="Villa_Hermosa1"/>
      <sheetName val="analisis_de_pu1"/>
      <sheetName val="Cubicación"/>
      <sheetName val="Tramo_I9"/>
      <sheetName val="Tramo_I_(alt__&quot;B&quot;)9"/>
      <sheetName val="Tramo_II9"/>
      <sheetName val="Tramo_II_(alt_&quot;B&quot;)9"/>
      <sheetName val="Tramo_III9"/>
      <sheetName val="Tramo_III_(Alt__&quot;B&quot;)9"/>
      <sheetName val="Tramo_IV9"/>
      <sheetName val="Tramo_IV_(Alt_&quot;B&quot;)9"/>
      <sheetName val="Tramo_V9"/>
      <sheetName val="Tramo_V_(Alt__&quot;B&quot;)9"/>
      <sheetName val="Tramo_IV_(2)9"/>
      <sheetName val="Listado_Equipos_a_utilizar9"/>
      <sheetName val="MANT_TRANSITO8"/>
      <sheetName val="Analisis_de_Costos_Aceras8"/>
      <sheetName val="anal_term8"/>
      <sheetName val="M_O_8"/>
      <sheetName val="Análisis_de_Precios4"/>
      <sheetName val="AISC_13th_Ed__Properties_Viewe2"/>
      <sheetName val="Presupuesto-Zapata_Aislada2"/>
      <sheetName val="caseta_de_planta2"/>
      <sheetName val="Ana__blocks_y_termin_2"/>
      <sheetName val="Costos_Mano_de_Obra2"/>
      <sheetName val="Insumos_materiales2"/>
      <sheetName val="Ana__Horm_mexc_mort2"/>
      <sheetName val="V_Tierras_A2"/>
      <sheetName val="Pres_2"/>
      <sheetName val="Obra_de_Mano2"/>
      <sheetName val="Analisis_Unitarios2"/>
      <sheetName val="Cargas_Sociales2"/>
      <sheetName val="Datos_a_Project2"/>
      <sheetName val="Tarifas_de_Alquiler_de_Equipo2"/>
      <sheetName val="Resumen_Precio_Equipos2"/>
      <sheetName val="O_M__y_Salarios2"/>
      <sheetName val="analisis_de_pu2"/>
      <sheetName val="Villa_Hermosa2"/>
      <sheetName val="Mano_Obra1"/>
      <sheetName val="Tramo_I10"/>
      <sheetName val="Tramo_I_(alt__&quot;B&quot;)10"/>
      <sheetName val="Tramo_II10"/>
      <sheetName val="Tramo_II_(alt_&quot;B&quot;)10"/>
      <sheetName val="Tramo_III10"/>
      <sheetName val="Tramo_III_(Alt__&quot;B&quot;)10"/>
      <sheetName val="Tramo_IV10"/>
      <sheetName val="Tramo_IV_(Alt_&quot;B&quot;)10"/>
      <sheetName val="Tramo_V10"/>
      <sheetName val="Tramo_V_(Alt__&quot;B&quot;)10"/>
      <sheetName val="Tramo_IV_(2)10"/>
      <sheetName val="Listado_Equipos_a_utilizar10"/>
      <sheetName val="Analisis_de_Costos_Aceras9"/>
      <sheetName val="MANT_TRANSITO9"/>
      <sheetName val="anal_term9"/>
      <sheetName val="M_O_9"/>
      <sheetName val="Análisis_de_Precios5"/>
      <sheetName val="AISC_13th_Ed__Properties_Viewe3"/>
      <sheetName val="Presupuesto-Zapata_Aislada3"/>
      <sheetName val="caseta_de_planta3"/>
      <sheetName val="Ana__blocks_y_termin_3"/>
      <sheetName val="Costos_Mano_de_Obra3"/>
      <sheetName val="Insumos_materiales3"/>
      <sheetName val="Ana__Horm_mexc_mort3"/>
      <sheetName val="V_Tierras_A3"/>
      <sheetName val="Pres_3"/>
      <sheetName val="Obra_de_Mano3"/>
      <sheetName val="Analisis_Unitarios3"/>
      <sheetName val="Cargas_Sociales3"/>
      <sheetName val="Datos_a_Project3"/>
      <sheetName val="Tarifas_de_Alquiler_de_Equipo3"/>
      <sheetName val="Resumen_Precio_Equipos3"/>
      <sheetName val="O_M__y_Salarios3"/>
      <sheetName val="analisis_de_pu3"/>
      <sheetName val="Tramo_I12"/>
      <sheetName val="Tramo_I_(alt__&quot;B&quot;)12"/>
      <sheetName val="Tramo_II12"/>
      <sheetName val="Tramo_II_(alt_&quot;B&quot;)12"/>
      <sheetName val="Tramo_III12"/>
      <sheetName val="Tramo_III_(Alt__&quot;B&quot;)12"/>
      <sheetName val="Tramo_IV12"/>
      <sheetName val="Tramo_IV_(Alt_&quot;B&quot;)12"/>
      <sheetName val="Tramo_V12"/>
      <sheetName val="Tramo_V_(Alt__&quot;B&quot;)12"/>
      <sheetName val="Tramo_IV_(2)12"/>
      <sheetName val="Listado_Equipos_a_utilizar12"/>
      <sheetName val="MANT_TRANSITO11"/>
      <sheetName val="Analisis_de_Costos_Aceras11"/>
      <sheetName val="anal_term11"/>
      <sheetName val="M_O_11"/>
      <sheetName val="Análisis_de_Precios7"/>
      <sheetName val="AISC_13th_Ed__Properties_Viewe5"/>
      <sheetName val="Presupuesto-Zapata_Aislada5"/>
      <sheetName val="caseta_de_planta5"/>
      <sheetName val="Ana__blocks_y_termin_5"/>
      <sheetName val="Costos_Mano_de_Obra5"/>
      <sheetName val="Insumos_materiales5"/>
      <sheetName val="Ana__Horm_mexc_mort5"/>
      <sheetName val="V_Tierras_A5"/>
      <sheetName val="Pres_5"/>
      <sheetName val="Obra_de_Mano5"/>
      <sheetName val="Analisis_Unitarios5"/>
      <sheetName val="Cargas_Sociales5"/>
      <sheetName val="Datos_a_Project5"/>
      <sheetName val="Tarifas_de_Alquiler_de_Equipo5"/>
      <sheetName val="Resumen_Precio_Equipos5"/>
      <sheetName val="O_M__y_Salarios5"/>
      <sheetName val="analisis_de_pu5"/>
      <sheetName val="Tramo_I11"/>
      <sheetName val="Tramo_I_(alt__&quot;B&quot;)11"/>
      <sheetName val="Tramo_II11"/>
      <sheetName val="Tramo_II_(alt_&quot;B&quot;)11"/>
      <sheetName val="Tramo_III11"/>
      <sheetName val="Tramo_III_(Alt__&quot;B&quot;)11"/>
      <sheetName val="Tramo_IV11"/>
      <sheetName val="Tramo_IV_(Alt_&quot;B&quot;)11"/>
      <sheetName val="Tramo_V11"/>
      <sheetName val="Tramo_V_(Alt__&quot;B&quot;)11"/>
      <sheetName val="Tramo_IV_(2)11"/>
      <sheetName val="Listado_Equipos_a_utilizar11"/>
      <sheetName val="MANT_TRANSITO10"/>
      <sheetName val="Analisis_de_Costos_Aceras10"/>
      <sheetName val="anal_term10"/>
      <sheetName val="M_O_10"/>
      <sheetName val="Análisis_de_Precios6"/>
      <sheetName val="AISC_13th_Ed__Properties_Viewe4"/>
      <sheetName val="Presupuesto-Zapata_Aislada4"/>
      <sheetName val="caseta_de_planta4"/>
      <sheetName val="Ana__blocks_y_termin_4"/>
      <sheetName val="Costos_Mano_de_Obra4"/>
      <sheetName val="Insumos_materiales4"/>
      <sheetName val="Ana__Horm_mexc_mort4"/>
      <sheetName val="V_Tierras_A4"/>
      <sheetName val="Pres_4"/>
      <sheetName val="Obra_de_Mano4"/>
      <sheetName val="Analisis_Unitarios4"/>
      <sheetName val="Cargas_Sociales4"/>
      <sheetName val="Datos_a_Project4"/>
      <sheetName val="Tarifas_de_Alquiler_de_Equipo4"/>
      <sheetName val="Resumen_Precio_Equipos4"/>
      <sheetName val="O_M__y_Salarios4"/>
      <sheetName val="analisis_de_pu4"/>
      <sheetName val="Tramo_I13"/>
      <sheetName val="Tramo_I_(alt__&quot;B&quot;)13"/>
      <sheetName val="Tramo_II13"/>
      <sheetName val="Tramo_II_(alt_&quot;B&quot;)13"/>
      <sheetName val="Tramo_III13"/>
      <sheetName val="Tramo_III_(Alt__&quot;B&quot;)13"/>
      <sheetName val="Tramo_IV13"/>
      <sheetName val="Tramo_IV_(Alt_&quot;B&quot;)13"/>
      <sheetName val="Tramo_V13"/>
      <sheetName val="Tramo_V_(Alt__&quot;B&quot;)13"/>
      <sheetName val="Tramo_IV_(2)13"/>
      <sheetName val="Listado_Equipos_a_utilizar13"/>
      <sheetName val="MANT_TRANSITO12"/>
      <sheetName val="Analisis_de_Costos_Aceras12"/>
      <sheetName val="anal_term12"/>
      <sheetName val="M_O_12"/>
      <sheetName val="Análisis_de_Precios8"/>
      <sheetName val="AISC_13th_Ed__Properties_Viewe6"/>
      <sheetName val="Presupuesto-Zapata_Aislada6"/>
      <sheetName val="caseta_de_planta6"/>
      <sheetName val="Ana__blocks_y_termin_6"/>
      <sheetName val="Costos_Mano_de_Obra6"/>
      <sheetName val="Insumos_materiales6"/>
      <sheetName val="Ana__Horm_mexc_mort6"/>
      <sheetName val="V_Tierras_A6"/>
      <sheetName val="Pres_6"/>
      <sheetName val="Obra_de_Mano6"/>
      <sheetName val="Analisis_Unitarios6"/>
      <sheetName val="Cargas_Sociales6"/>
      <sheetName val="Datos_a_Project6"/>
      <sheetName val="Tarifas_de_Alquiler_de_Equipo6"/>
      <sheetName val="Resumen_Precio_Equipos6"/>
      <sheetName val="O_M__y_Salarios6"/>
      <sheetName val="analisis_de_pu6"/>
      <sheetName val="Tramo_I14"/>
      <sheetName val="Tramo_I_(alt__&quot;B&quot;)14"/>
      <sheetName val="Tramo_II14"/>
      <sheetName val="Tramo_II_(alt_&quot;B&quot;)14"/>
      <sheetName val="Tramo_III14"/>
      <sheetName val="Tramo_III_(Alt__&quot;B&quot;)14"/>
      <sheetName val="Tramo_IV14"/>
      <sheetName val="Tramo_IV_(Alt_&quot;B&quot;)14"/>
      <sheetName val="Tramo_V14"/>
      <sheetName val="Tramo_V_(Alt__&quot;B&quot;)14"/>
      <sheetName val="Tramo_IV_(2)14"/>
      <sheetName val="Listado_Equipos_a_utilizar14"/>
      <sheetName val="Analisis_de_Costos_Aceras13"/>
      <sheetName val="MANT_TRANSITO13"/>
      <sheetName val="anal_term13"/>
      <sheetName val="M_O_13"/>
      <sheetName val="Análisis_de_Precios9"/>
      <sheetName val="AISC_13th_Ed__Properties_Viewe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3">
          <cell r="F43">
            <v>30</v>
          </cell>
        </row>
        <row r="72">
          <cell r="F72">
            <v>43.4</v>
          </cell>
        </row>
        <row r="75">
          <cell r="F75">
            <v>37.200000000000003</v>
          </cell>
        </row>
        <row r="76">
          <cell r="F76">
            <v>43.4</v>
          </cell>
        </row>
        <row r="77">
          <cell r="F77">
            <v>43.4</v>
          </cell>
        </row>
      </sheetData>
      <sheetData sheetId="13" refreshError="1">
        <row r="8">
          <cell r="I8">
            <v>726.05</v>
          </cell>
        </row>
        <row r="9">
          <cell r="I9">
            <v>512.15</v>
          </cell>
        </row>
        <row r="11">
          <cell r="I11">
            <v>344.75</v>
          </cell>
        </row>
        <row r="14">
          <cell r="I14">
            <v>414.5</v>
          </cell>
        </row>
        <row r="15">
          <cell r="I15">
            <v>414.5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refreshError="1"/>
      <sheetData sheetId="165" refreshError="1"/>
      <sheetData sheetId="166" refreshError="1"/>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 val="INS"/>
      <sheetName val="MO"/>
      <sheetName val="PRESUPUESTO DE TERMINACION"/>
      <sheetName val="Análisis"/>
      <sheetName val="Cargas Sociales"/>
      <sheetName val="presupuesto no ejecutable"/>
      <sheetName val="EQUIPOS"/>
      <sheetName val="Ana"/>
      <sheetName val="TERMINACION_DE_SUPERFICIE"/>
      <sheetName val="Pisos_marmol_y_Ceram_laticrete"/>
      <sheetName val="ANALISIS_DE_COSTOS"/>
      <sheetName val="PISO_VIBRAZO_GRIS"/>
      <sheetName val="LISTADO_INSUMOS_DEL_2000"/>
      <sheetName val="HORMIGON_ARMADO,_ZAPATA"/>
      <sheetName val="Presupuesto_@_1-10-02"/>
      <sheetName val="Mediciones_@_10-9-02"/>
      <sheetName val="M_O__Plomería_(2)"/>
      <sheetName val="Piezas_Plomería_(2)"/>
      <sheetName val="Análisis_Complementarios"/>
      <sheetName val="Pisos_&amp;_Revestimientos"/>
      <sheetName val="Cuantía_Acero"/>
      <sheetName val="Cotización_Acero"/>
      <sheetName val="Cotizaciones_Diversas"/>
      <sheetName val="M_O__Plomería"/>
      <sheetName val="Piezas_Plomería"/>
      <sheetName val="M_O_"/>
      <sheetName val="Hoja_Resumen"/>
      <sheetName val="Apto__#1202"/>
      <sheetName val="Apto__#1203"/>
      <sheetName val="Pisos_Terraza_Penthouse"/>
      <sheetName val="Unified_Pagos-_factura_rep_txt"/>
      <sheetName val="TERMINACION_DE_SUPERFICIE1"/>
      <sheetName val="Pisos_marmol_y_Ceram_laticrete1"/>
      <sheetName val="ANALISIS_DE_COSTOS1"/>
      <sheetName val="PISO_VIBRAZO_GRIS1"/>
      <sheetName val="LISTADO_INSUMOS_DEL_20001"/>
      <sheetName val="HORMIGON_ARMADO,_ZAPATA1"/>
      <sheetName val="Presupuesto_@_1-10-021"/>
      <sheetName val="Mediciones_@_10-9-021"/>
      <sheetName val="M_O__Plomería_(2)1"/>
      <sheetName val="Piezas_Plomería_(2)1"/>
      <sheetName val="Análisis_Complementarios1"/>
      <sheetName val="Pisos_&amp;_Revestimientos1"/>
      <sheetName val="Cuantía_Acero1"/>
      <sheetName val="Cotización_Acero1"/>
      <sheetName val="Cotizaciones_Diversas1"/>
      <sheetName val="M_O__Plomería1"/>
      <sheetName val="Piezas_Plomería1"/>
      <sheetName val="M_O_1"/>
      <sheetName val="Hoja_Resumen1"/>
      <sheetName val="Apto__#12021"/>
      <sheetName val="Apto__#12031"/>
      <sheetName val="Pisos_Terraza_Penthouse1"/>
      <sheetName val="Unified_Pagos-_factura_rep_tx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row r="29">
          <cell r="I29">
            <v>277.11900900900901</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ow r="29">
          <cell r="I29">
            <v>277.11900900900901</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Cornisa de 2.62 pie"/>
      <sheetName val="Volumetria piso 16"/>
      <sheetName val="Hoja de calculo Recubrimiento"/>
      <sheetName val="Calculo Metales NIVEL 17"/>
      <sheetName val="Ana.precios un"/>
      <sheetName val="Factura (813)"/>
      <sheetName val="Analisis"/>
      <sheetName val="Insumos materiales"/>
      <sheetName val="Costos Mano de Obra"/>
      <sheetName val="Ana. Horm mexc mort"/>
      <sheetName val="Análisis"/>
      <sheetName val="Resumen Precio Equipos"/>
      <sheetName val="Anal. horm."/>
      <sheetName val="Analisis1"/>
      <sheetName val="ANA"/>
      <sheetName val="INS"/>
      <sheetName val="PRE"/>
      <sheetName val="Pres. "/>
      <sheetName val="mov. de tierra"/>
    </sheetNames>
    <sheetDataSet>
      <sheetData sheetId="0">
        <row r="30">
          <cell r="L30">
            <v>6.7</v>
          </cell>
        </row>
        <row r="31">
          <cell r="L31">
            <v>6.7</v>
          </cell>
        </row>
        <row r="35">
          <cell r="L35">
            <v>13.1976</v>
          </cell>
        </row>
        <row r="36">
          <cell r="L36">
            <v>7.3216000000000001</v>
          </cell>
        </row>
        <row r="38">
          <cell r="L38">
            <v>203.57</v>
          </cell>
        </row>
        <row r="40">
          <cell r="L40">
            <v>425</v>
          </cell>
        </row>
        <row r="41">
          <cell r="L41">
            <v>50.4</v>
          </cell>
        </row>
        <row r="43">
          <cell r="L43">
            <v>41.552000000000007</v>
          </cell>
        </row>
      </sheetData>
      <sheetData sheetId="1" refreshError="1"/>
      <sheetData sheetId="2" refreshError="1"/>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row r="60">
          <cell r="E60">
            <v>519.29974515533274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 val="qqVgas"/>
      <sheetName val="MATERIALES"/>
      <sheetName val="OBRAMANO"/>
      <sheetName val="ANALISIS H-A "/>
      <sheetName val="Jornal"/>
      <sheetName val="Unified Pagos- factura_rep.txt"/>
      <sheetName val="M_O_4"/>
      <sheetName val="HORM__Y_MORTEROS_4"/>
      <sheetName val="ANALISIS_FRED4"/>
      <sheetName val="Ana_MELLIZAS4"/>
      <sheetName val="Pres_InstSanit_4"/>
      <sheetName val="Pres_InstElect_4"/>
      <sheetName val="Listado_Equipos_a_utilizar4"/>
      <sheetName val="COSTO_INDIRECTO4"/>
      <sheetName val="OPERADORES_EQUIPOS4"/>
      <sheetName val="LISTADO_INSUMOS_DEL_20004"/>
      <sheetName val="Analisis_Unit__4"/>
      <sheetName val="Cargas_Sociales4"/>
      <sheetName val="M_O_5"/>
      <sheetName val="HORM__Y_MORTEROS_5"/>
      <sheetName val="ANALISIS_FRED5"/>
      <sheetName val="Ana_MELLIZAS5"/>
      <sheetName val="Pres_InstSanit_5"/>
      <sheetName val="Pres_InstElect_5"/>
      <sheetName val="Listado_Equipos_a_utilizar5"/>
      <sheetName val="COSTO_INDIRECTO5"/>
      <sheetName val="OPERADORES_EQUIPOS5"/>
      <sheetName val="LISTADO_INSUMOS_DEL_20005"/>
      <sheetName val="Analisis_Unit__5"/>
      <sheetName val="Cargas_Sociales5"/>
      <sheetName val="INSUMO"/>
      <sheetName val="MANO DE OBRA"/>
      <sheetName val="Insumos materiales"/>
      <sheetName val="Costos Mano de Obra"/>
      <sheetName val="Ana. Horm mexc mort"/>
      <sheetName val="Pu-Sanit."/>
      <sheetName val="Mat"/>
      <sheetName val="anal term"/>
      <sheetName val="Sheet4"/>
      <sheetName val="Sheet5"/>
      <sheetName val="análisis de precios"/>
      <sheetName val="caseta de planta"/>
      <sheetName val="Mezcla"/>
      <sheetName val="analisis de costo"/>
      <sheetName val="Col.Amarre"/>
      <sheetName val="Escalera"/>
      <sheetName val="Muros"/>
      <sheetName val="Precio"/>
      <sheetName val="CUBICACION"/>
      <sheetName val="MOCuadrillas"/>
      <sheetName val="Ana"/>
      <sheetName val="ANALISIS STO DGO"/>
      <sheetName val="UASD"/>
      <sheetName val="MO"/>
      <sheetName val="anál de costos (2)"/>
      <sheetName val="Analisis1"/>
      <sheetName val="Obra de Mano"/>
      <sheetName val="M_O_6"/>
      <sheetName val="HORM__Y_MORTEROS_6"/>
      <sheetName val="ANALISIS_FRED6"/>
      <sheetName val="Ana_MELLIZAS6"/>
      <sheetName val="Pres_InstSanit_6"/>
      <sheetName val="Pres_InstElect_6"/>
      <sheetName val="LISTADO_INSUMOS_DEL_20006"/>
      <sheetName val="COSTO_INDIRECTO6"/>
      <sheetName val="OPERADORES_EQUIPOS6"/>
      <sheetName val="Listado_Equipos_a_utilizar6"/>
      <sheetName val="Analisis_Unit__6"/>
      <sheetName val="Cargas_Sociales6"/>
      <sheetName val="Unified_Pagos-_factura_rep_txt"/>
      <sheetName val="ANALISIS_H-A_"/>
      <sheetName val="MANO_DE_OBRA"/>
      <sheetName val="Insumos_materiales"/>
      <sheetName val="Costos_Mano_de_Obra"/>
      <sheetName val="Ana__Horm_mexc_mort"/>
      <sheetName val="Pu-Sanit_"/>
      <sheetName val="anal_term"/>
      <sheetName val="análisis_de_precios"/>
      <sheetName val="caseta_de_planta"/>
      <sheetName val="analisis_de_costo"/>
      <sheetName val="Col_Amarre"/>
      <sheetName val="ANALISIS_STO_DGO"/>
      <sheetName val="Obra_de_Mano"/>
      <sheetName val="anál_de_costos_(2)"/>
      <sheetName val="presupuesto"/>
      <sheetName val="MATERIALES LISTADO"/>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0">
          <cell r="C10">
            <v>43335</v>
          </cell>
        </row>
      </sheetData>
      <sheetData sheetId="22">
        <row r="10">
          <cell r="C10">
            <v>43335</v>
          </cell>
        </row>
      </sheetData>
      <sheetData sheetId="23">
        <row r="212">
          <cell r="H212">
            <v>2563.4295469815961</v>
          </cell>
        </row>
      </sheetData>
      <sheetData sheetId="24">
        <row r="212">
          <cell r="H212">
            <v>2563.4295469815961</v>
          </cell>
        </row>
      </sheetData>
      <sheetData sheetId="25">
        <row r="212">
          <cell r="H212">
            <v>2563.4295469815961</v>
          </cell>
        </row>
      </sheetData>
      <sheetData sheetId="26">
        <row r="212">
          <cell r="H212">
            <v>2563.4295469815961</v>
          </cell>
        </row>
      </sheetData>
      <sheetData sheetId="27">
        <row r="212">
          <cell r="H212">
            <v>2563.4295469815961</v>
          </cell>
        </row>
      </sheetData>
      <sheetData sheetId="28">
        <row r="212">
          <cell r="H212">
            <v>2563.4295469815961</v>
          </cell>
        </row>
      </sheetData>
      <sheetData sheetId="29">
        <row r="212">
          <cell r="H212">
            <v>2563.4295469815961</v>
          </cell>
        </row>
      </sheetData>
      <sheetData sheetId="30">
        <row r="212">
          <cell r="H212">
            <v>2563.4295469815961</v>
          </cell>
        </row>
      </sheetData>
      <sheetData sheetId="31">
        <row r="212">
          <cell r="H212">
            <v>2563.4295469815961</v>
          </cell>
        </row>
      </sheetData>
      <sheetData sheetId="32">
        <row r="212">
          <cell r="H212">
            <v>2563.4295469815961</v>
          </cell>
        </row>
      </sheetData>
      <sheetData sheetId="33">
        <row r="212">
          <cell r="H212">
            <v>2563.4295469815961</v>
          </cell>
        </row>
      </sheetData>
      <sheetData sheetId="34">
        <row r="212">
          <cell r="H212">
            <v>2563.4295469815961</v>
          </cell>
        </row>
      </sheetData>
      <sheetData sheetId="35">
        <row r="212">
          <cell r="H212">
            <v>2563.4295469815961</v>
          </cell>
        </row>
      </sheetData>
      <sheetData sheetId="36">
        <row r="212">
          <cell r="H212">
            <v>2563.4295469815961</v>
          </cell>
        </row>
      </sheetData>
      <sheetData sheetId="37">
        <row r="212">
          <cell r="H212">
            <v>2563.4295469815961</v>
          </cell>
        </row>
      </sheetData>
      <sheetData sheetId="38">
        <row r="212">
          <cell r="H212">
            <v>2563.4295469815961</v>
          </cell>
        </row>
      </sheetData>
      <sheetData sheetId="39">
        <row r="212">
          <cell r="H212">
            <v>2563.4295469815961</v>
          </cell>
        </row>
      </sheetData>
      <sheetData sheetId="40">
        <row r="212">
          <cell r="H212">
            <v>2563.4295469815961</v>
          </cell>
        </row>
      </sheetData>
      <sheetData sheetId="41">
        <row r="212">
          <cell r="H212">
            <v>2563.4295469815961</v>
          </cell>
        </row>
      </sheetData>
      <sheetData sheetId="42">
        <row r="212">
          <cell r="H212">
            <v>2563.4295469815961</v>
          </cell>
        </row>
      </sheetData>
      <sheetData sheetId="43">
        <row r="212">
          <cell r="H212">
            <v>2563.4295469815961</v>
          </cell>
        </row>
      </sheetData>
      <sheetData sheetId="44">
        <row r="212">
          <cell r="H212">
            <v>2563.4295469815961</v>
          </cell>
        </row>
      </sheetData>
      <sheetData sheetId="45">
        <row r="212">
          <cell r="H212">
            <v>2563.4295469815961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10">
          <cell r="C10">
            <v>43335</v>
          </cell>
        </row>
      </sheetData>
      <sheetData sheetId="66">
        <row r="10">
          <cell r="C10">
            <v>43335</v>
          </cell>
        </row>
      </sheetData>
      <sheetData sheetId="67">
        <row r="10">
          <cell r="C10">
            <v>43335</v>
          </cell>
        </row>
      </sheetData>
      <sheetData sheetId="68">
        <row r="10">
          <cell r="C10">
            <v>43335</v>
          </cell>
        </row>
      </sheetData>
      <sheetData sheetId="69">
        <row r="10">
          <cell r="C10">
            <v>43335</v>
          </cell>
        </row>
      </sheetData>
      <sheetData sheetId="70" refreshError="1"/>
      <sheetData sheetId="71" refreshError="1"/>
      <sheetData sheetId="72" refreshError="1"/>
      <sheetData sheetId="73" refreshError="1"/>
      <sheetData sheetId="74">
        <row r="10">
          <cell r="C10">
            <v>43335</v>
          </cell>
        </row>
      </sheetData>
      <sheetData sheetId="75">
        <row r="10">
          <cell r="C10">
            <v>43335</v>
          </cell>
        </row>
      </sheetData>
      <sheetData sheetId="76"/>
      <sheetData sheetId="77"/>
      <sheetData sheetId="78">
        <row r="10">
          <cell r="C10">
            <v>43335</v>
          </cell>
        </row>
      </sheetData>
      <sheetData sheetId="79">
        <row r="10">
          <cell r="C10">
            <v>43335</v>
          </cell>
        </row>
      </sheetData>
      <sheetData sheetId="80">
        <row r="10">
          <cell r="C10">
            <v>43335</v>
          </cell>
        </row>
      </sheetData>
      <sheetData sheetId="81">
        <row r="10">
          <cell r="C10">
            <v>43335</v>
          </cell>
        </row>
      </sheetData>
      <sheetData sheetId="82"/>
      <sheetData sheetId="83">
        <row r="10">
          <cell r="C10">
            <v>43335</v>
          </cell>
        </row>
      </sheetData>
      <sheetData sheetId="84">
        <row r="10">
          <cell r="C10">
            <v>43335</v>
          </cell>
        </row>
      </sheetData>
      <sheetData sheetId="85">
        <row r="10">
          <cell r="C10">
            <v>43335</v>
          </cell>
        </row>
      </sheetData>
      <sheetData sheetId="86"/>
      <sheetData sheetId="87"/>
      <sheetData sheetId="88">
        <row r="10">
          <cell r="C10">
            <v>43335</v>
          </cell>
        </row>
      </sheetData>
      <sheetData sheetId="89">
        <row r="10">
          <cell r="C10">
            <v>43335</v>
          </cell>
        </row>
      </sheetData>
      <sheetData sheetId="90">
        <row r="10">
          <cell r="C10">
            <v>43335</v>
          </cell>
        </row>
      </sheetData>
      <sheetData sheetId="91"/>
      <sheetData sheetId="92"/>
      <sheetData sheetId="93">
        <row r="10">
          <cell r="C10">
            <v>43335</v>
          </cell>
        </row>
      </sheetData>
      <sheetData sheetId="94">
        <row r="10">
          <cell r="C10">
            <v>43335</v>
          </cell>
        </row>
      </sheetData>
      <sheetData sheetId="95"/>
      <sheetData sheetId="96"/>
      <sheetData sheetId="97"/>
      <sheetData sheetId="98">
        <row r="10">
          <cell r="C10">
            <v>43335</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formato"/>
      <sheetName val="REGISTROS DE LADRILLOS Y H.A. "/>
      <sheetName val="analisis basicos"/>
      <sheetName val="ANALISIS "/>
      <sheetName val="Analisis Complementarios "/>
      <sheetName val="COLOCACION DE TUBERIA"/>
      <sheetName val="MOVIMIENTO DE TIERRA"/>
      <sheetName val=" MOVIMIENTO DE TIERRA EQUIPO"/>
      <sheetName val="ANCLAJES DE H.A."/>
      <sheetName val="PVC"/>
      <sheetName val="POLIETILENO"/>
    </sheetNames>
    <sheetDataSet>
      <sheetData sheetId="0">
        <row r="231">
          <cell r="D231">
            <v>4085</v>
          </cell>
        </row>
        <row r="234">
          <cell r="D234">
            <v>1495</v>
          </cell>
        </row>
        <row r="242">
          <cell r="D242">
            <v>4920.49</v>
          </cell>
        </row>
        <row r="244">
          <cell r="D244">
            <v>1465.21</v>
          </cell>
        </row>
        <row r="284">
          <cell r="D284">
            <v>9375</v>
          </cell>
        </row>
        <row r="298">
          <cell r="D298">
            <v>2160</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Insumos"/>
      <sheetName val="Análisis"/>
      <sheetName val="HOTEL SUNSCAPE EDF. I"/>
      <sheetName val="Hormigones Bavaro"/>
      <sheetName val="Parte Electrica"/>
      <sheetName val="Arcos"/>
      <sheetName val="Cronograma"/>
      <sheetName val="INS"/>
      <sheetName val="HORM. Y MORTEROS."/>
      <sheetName val="SALARIOS"/>
      <sheetName val="Listado Equipos a utilizar"/>
      <sheetName val="Desembolso de Caja"/>
      <sheetName val="Materiales"/>
      <sheetName val="Analisis"/>
      <sheetName val="INSUMO"/>
      <sheetName val="Mezcla"/>
    </sheetNames>
    <sheetDataSet>
      <sheetData sheetId="0"/>
      <sheetData sheetId="1" refreshError="1"/>
      <sheetData sheetId="2">
        <row r="261">
          <cell r="D261">
            <v>8760.1070946448017</v>
          </cell>
        </row>
        <row r="525">
          <cell r="D525">
            <v>6325.6686946448008</v>
          </cell>
        </row>
        <row r="1164">
          <cell r="D1164">
            <v>51.690176000000001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Hotel Sunscape "/>
      <sheetName val="Presentacion Hotel Sunscape (2)"/>
      <sheetName val="Resumen Hotel Sunscape II"/>
      <sheetName val="LOBBY Y AREA DE OFICINAS"/>
      <sheetName val="BAR DE LOBBY"/>
      <sheetName val="AREA DE ESPECTACULOS"/>
      <sheetName val="COMEDOR RESTAURANT"/>
      <sheetName val="MODULO DE COCINA"/>
      <sheetName val="EXPLORERS CLUB"/>
      <sheetName val="RESTAURANT DE PLAYA"/>
      <sheetName val="CENTRO SPA Y GIMNASIO"/>
      <sheetName val="EDIF. VEST. Y OFICINAS DE PERS."/>
      <sheetName val="PISCINAS"/>
      <sheetName val="PALAPAS DEPORTES ACUATICOS"/>
      <sheetName val="EDIFICIO DE PERSONAL"/>
      <sheetName val="PALAPA WET BAR"/>
      <sheetName val="PALAPA BAR"/>
      <sheetName val="EDIFICIO DE EMPLEADOS I"/>
      <sheetName val="EDIFICIO DE EMPLEADOS II"/>
      <sheetName val="LAVANDERIA"/>
      <sheetName val="PALAPAS DEPORTES"/>
      <sheetName val="PALAPA WC Y TOALLAS"/>
      <sheetName val="TEMPLETE DE BODAS"/>
      <sheetName val="COFEE BAR"/>
      <sheetName val="AREAS EXT CAMINOSY CALLES HOTEL"/>
      <sheetName val="CANCHA DE FUBOLITO"/>
      <sheetName val="CANCHA DE TENNIS"/>
      <sheetName val="CASETA GUARDIAN"/>
      <sheetName val="CISTERNA"/>
      <sheetName val="Insumos"/>
      <sheetName val="Análisis"/>
      <sheetName val="Muros Interiores h=2.8 m "/>
      <sheetName val="Hormigones Bavaro"/>
      <sheetName val="Listado Equipos a utilizar"/>
      <sheetName val="Datos a Project"/>
      <sheetName val="M.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5">
          <cell r="C65">
            <v>3449.4880000000003</v>
          </cell>
        </row>
      </sheetData>
      <sheetData sheetId="28">
        <row r="163">
          <cell r="D163">
            <v>4173.9325396235208</v>
          </cell>
        </row>
      </sheetData>
      <sheetData sheetId="29">
        <row r="65">
          <cell r="C65">
            <v>3449.4880000000003</v>
          </cell>
        </row>
        <row r="207">
          <cell r="C207">
            <v>307.06319702602235</v>
          </cell>
        </row>
      </sheetData>
      <sheetData sheetId="30">
        <row r="163">
          <cell r="D163">
            <v>4173.9325396235208</v>
          </cell>
        </row>
        <row r="207">
          <cell r="D207">
            <v>1956.0864615839996</v>
          </cell>
        </row>
        <row r="242">
          <cell r="D242">
            <v>303.18600521235203</v>
          </cell>
        </row>
        <row r="324">
          <cell r="D324">
            <v>10743.444821990295</v>
          </cell>
        </row>
        <row r="345">
          <cell r="D345">
            <v>8896.8764318970934</v>
          </cell>
        </row>
        <row r="503">
          <cell r="D503">
            <v>3374.4886690559997</v>
          </cell>
        </row>
        <row r="557">
          <cell r="D557">
            <v>261.37686356797445</v>
          </cell>
        </row>
        <row r="624">
          <cell r="D624">
            <v>7246.458215866026</v>
          </cell>
        </row>
        <row r="653">
          <cell r="D653">
            <v>6874.6497891993595</v>
          </cell>
        </row>
        <row r="1042">
          <cell r="D1042">
            <v>24.834825970240004</v>
          </cell>
        </row>
        <row r="1256">
          <cell r="D1256">
            <v>589.12297128</v>
          </cell>
        </row>
        <row r="1266">
          <cell r="D1266">
            <v>72.449601096799995</v>
          </cell>
        </row>
        <row r="1340">
          <cell r="D1340">
            <v>353.10569752513288</v>
          </cell>
        </row>
        <row r="1549">
          <cell r="D1549">
            <v>51.690176000000001</v>
          </cell>
        </row>
        <row r="1556">
          <cell r="D1556">
            <v>79.600000000000009</v>
          </cell>
        </row>
      </sheetData>
      <sheetData sheetId="31"/>
      <sheetData sheetId="32"/>
      <sheetData sheetId="33" refreshError="1"/>
      <sheetData sheetId="34" refreshError="1"/>
      <sheetData sheetId="3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Análisis"/>
      <sheetName val="Ana"/>
      <sheetName val="a"/>
      <sheetName val="Cargas_Sociales"/>
      <sheetName val="cuantias_qq"/>
      <sheetName val="Cant__capabeg_rell"/>
      <sheetName val="cant_de_ventanas_y_puertas"/>
      <sheetName val="cant_Dimensiones_losas"/>
      <sheetName val="cant_hormigon_armado"/>
      <sheetName val="Base_de_datos_Res__Nicole_I"/>
      <sheetName val="Insumos_materiales"/>
      <sheetName val="Costos_Mano_de_Obra"/>
      <sheetName val="Elaborac__Product_todo_costo"/>
      <sheetName val="Tabla_Insumos_materiales"/>
      <sheetName val="Tabla_Costos_Mano_de_Obra"/>
      <sheetName val="Tabla_Elabor__Product_todo_cost"/>
      <sheetName val="Ana__Horm_mexc_mort"/>
      <sheetName val="Ana__blocks_y_termin_"/>
      <sheetName val="Ana__pint__y_mas_"/>
      <sheetName val="Plomeria_"/>
      <sheetName val="PRECIOS"/>
      <sheetName val="analisis"/>
      <sheetName val="Cargas_Sociales1"/>
      <sheetName val="cuantias_qq1"/>
      <sheetName val="Cant__capabeg_rell1"/>
      <sheetName val="cant_de_ventanas_y_puertas1"/>
      <sheetName val="cant_Dimensiones_losas1"/>
      <sheetName val="cant_hormigon_armado1"/>
      <sheetName val="Base_de_datos_Res__Nicole_I1"/>
      <sheetName val="Insumos_materiales1"/>
      <sheetName val="Costos_Mano_de_Obra1"/>
      <sheetName val="Elaborac__Product_todo_costo1"/>
      <sheetName val="Tabla_Insumos_materiales1"/>
      <sheetName val="Tabla_Costos_Mano_de_Obra1"/>
      <sheetName val="Tabla_Elabor__Product_todo_cos1"/>
      <sheetName val="Ana__Horm_mexc_mort1"/>
      <sheetName val="Ana__blocks_y_termin_1"/>
      <sheetName val="Ana__pint__y_mas_1"/>
      <sheetName val="Plomeria_1"/>
      <sheetName val="Cargas_Sociales2"/>
      <sheetName val="cuantias_qq2"/>
      <sheetName val="Cant__capabeg_rell2"/>
      <sheetName val="cant_de_ventanas_y_puertas2"/>
      <sheetName val="cant_Dimensiones_losas2"/>
      <sheetName val="cant_hormigon_armado2"/>
      <sheetName val="Base_de_datos_Res__Nicole_I2"/>
      <sheetName val="Insumos_materiales2"/>
      <sheetName val="Costos_Mano_de_Obra2"/>
      <sheetName val="Elaborac__Product_todo_costo2"/>
      <sheetName val="Tabla_Insumos_materiales2"/>
      <sheetName val="Tabla_Costos_Mano_de_Obra2"/>
      <sheetName val="Tabla_Elabor__Product_todo_cos2"/>
      <sheetName val="Ana__Horm_mexc_mort2"/>
      <sheetName val="Ana__blocks_y_termin_2"/>
      <sheetName val="Ana__pint__y_mas_2"/>
      <sheetName val="Plomeria_2"/>
      <sheetName val="Cargas_Sociales3"/>
      <sheetName val="cuantias_qq3"/>
      <sheetName val="Cant__capabeg_rell3"/>
      <sheetName val="cant_de_ventanas_y_puertas3"/>
      <sheetName val="cant_Dimensiones_losas3"/>
      <sheetName val="cant_hormigon_armado3"/>
      <sheetName val="Base_de_datos_Res__Nicole_I3"/>
      <sheetName val="Insumos_materiales3"/>
      <sheetName val="Costos_Mano_de_Obra3"/>
      <sheetName val="Elaborac__Product_todo_costo3"/>
      <sheetName val="Tabla_Insumos_materiales3"/>
      <sheetName val="Tabla_Costos_Mano_de_Obra3"/>
      <sheetName val="Tabla_Elabor__Product_todo_cos3"/>
      <sheetName val="Ana__Horm_mexc_mort3"/>
      <sheetName val="Ana__blocks_y_termin_3"/>
      <sheetName val="Ana__pint__y_mas_3"/>
      <sheetName val="Plomeria_3"/>
      <sheetName val="Cargas_Sociales4"/>
      <sheetName val="cuantias_qq4"/>
      <sheetName val="Cant__capabeg_rell4"/>
      <sheetName val="cant_de_ventanas_y_puertas4"/>
      <sheetName val="cant_Dimensiones_losas4"/>
      <sheetName val="cant_hormigon_armado4"/>
      <sheetName val="Base_de_datos_Res__Nicole_I4"/>
      <sheetName val="Insumos_materiales4"/>
      <sheetName val="Costos_Mano_de_Obra4"/>
      <sheetName val="Elaborac__Product_todo_costo4"/>
      <sheetName val="Tabla_Insumos_materiales4"/>
      <sheetName val="Tabla_Costos_Mano_de_Obra4"/>
      <sheetName val="Tabla_Elabor__Product_todo_cos4"/>
      <sheetName val="Ana__Horm_mexc_mort4"/>
      <sheetName val="Ana__blocks_y_termin_4"/>
      <sheetName val="Ana__pint__y_mas_4"/>
      <sheetName val="Plomeria_4"/>
      <sheetName val="Cargas_Sociales5"/>
      <sheetName val="cuantias_qq5"/>
      <sheetName val="Cant__capabeg_rell5"/>
      <sheetName val="cant_de_ventanas_y_puertas5"/>
      <sheetName val="cant_Dimensiones_losas5"/>
      <sheetName val="cant_hormigon_armado5"/>
      <sheetName val="Base_de_datos_Res__Nicole_I5"/>
      <sheetName val="Insumos_materiales5"/>
      <sheetName val="Costos_Mano_de_Obra5"/>
      <sheetName val="Elaborac__Product_todo_costo5"/>
      <sheetName val="Tabla_Insumos_materiales5"/>
      <sheetName val="Tabla_Costos_Mano_de_Obra5"/>
      <sheetName val="Tabla_Elabor__Product_todo_cos5"/>
      <sheetName val="Ana__Horm_mexc_mort5"/>
      <sheetName val="Ana__blocks_y_termin_5"/>
      <sheetName val="Ana__pint__y_mas_5"/>
      <sheetName val="Plomeria_5"/>
      <sheetName val="MANO DE OBRA"/>
      <sheetName val="Camiones"/>
      <sheetName val="Ebanisteria"/>
      <sheetName val="anal term"/>
      <sheetName val="Mat"/>
      <sheetName val="Jornal"/>
      <sheetName val="Precio"/>
      <sheetName val="INS"/>
      <sheetName val="Materiales"/>
      <sheetName val="V.Tierras A"/>
      <sheetName val="Presupuesto"/>
      <sheetName val="Analisis 2016 msp"/>
      <sheetName val="SIMO"/>
      <sheetName val="ESTRUCT"/>
    </sheetNames>
    <sheetDataSet>
      <sheetData sheetId="0">
        <row r="6">
          <cell r="D6">
            <v>820.26717298649987</v>
          </cell>
        </row>
      </sheetData>
      <sheetData sheetId="1">
        <row r="13">
          <cell r="O13">
            <v>50</v>
          </cell>
        </row>
      </sheetData>
      <sheetData sheetId="2">
        <row r="32">
          <cell r="J32">
            <v>120</v>
          </cell>
        </row>
      </sheetData>
      <sheetData sheetId="3">
        <row r="70">
          <cell r="D70">
            <v>3526.3227562500001</v>
          </cell>
        </row>
      </sheetData>
      <sheetData sheetId="4"/>
      <sheetData sheetId="5">
        <row r="32">
          <cell r="J32">
            <v>120</v>
          </cell>
        </row>
      </sheetData>
      <sheetData sheetId="6">
        <row r="13">
          <cell r="O13">
            <v>50</v>
          </cell>
        </row>
      </sheetData>
      <sheetData sheetId="7">
        <row r="32">
          <cell r="J32">
            <v>120</v>
          </cell>
        </row>
      </sheetData>
      <sheetData sheetId="8">
        <row r="13">
          <cell r="O13">
            <v>50</v>
          </cell>
        </row>
        <row r="42">
          <cell r="O42">
            <v>2.8</v>
          </cell>
        </row>
        <row r="46">
          <cell r="O46">
            <v>100</v>
          </cell>
        </row>
        <row r="52">
          <cell r="O52">
            <v>5</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 sheetId="17" refreshError="1"/>
      <sheetData sheetId="18" refreshError="1"/>
      <sheetData sheetId="19" refreshError="1"/>
      <sheetData sheetId="20"/>
      <sheetData sheetId="21"/>
      <sheetData sheetId="22">
        <row r="32">
          <cell r="J32">
            <v>120</v>
          </cell>
        </row>
      </sheetData>
      <sheetData sheetId="23">
        <row r="13">
          <cell r="O13">
            <v>50</v>
          </cell>
        </row>
      </sheetData>
      <sheetData sheetId="24">
        <row r="13">
          <cell r="O13">
            <v>50</v>
          </cell>
        </row>
      </sheetData>
      <sheetData sheetId="25">
        <row r="32">
          <cell r="J32">
            <v>120</v>
          </cell>
        </row>
      </sheetData>
      <sheetData sheetId="26">
        <row r="13">
          <cell r="O13">
            <v>50</v>
          </cell>
        </row>
      </sheetData>
      <sheetData sheetId="27">
        <row r="13">
          <cell r="O13">
            <v>50</v>
          </cell>
        </row>
      </sheetData>
      <sheetData sheetId="28">
        <row r="13">
          <cell r="O13">
            <v>50</v>
          </cell>
        </row>
      </sheetData>
      <sheetData sheetId="29">
        <row r="6">
          <cell r="D6">
            <v>820.26717298649999</v>
          </cell>
        </row>
      </sheetData>
      <sheetData sheetId="30">
        <row r="6">
          <cell r="D6">
            <v>820.26717298649987</v>
          </cell>
        </row>
      </sheetData>
      <sheetData sheetId="31">
        <row r="13">
          <cell r="O13">
            <v>50</v>
          </cell>
        </row>
      </sheetData>
      <sheetData sheetId="32">
        <row r="6">
          <cell r="D6">
            <v>820.26717298649987</v>
          </cell>
        </row>
      </sheetData>
      <sheetData sheetId="33">
        <row r="6">
          <cell r="D6">
            <v>820.26717298649987</v>
          </cell>
        </row>
      </sheetData>
      <sheetData sheetId="34">
        <row r="6">
          <cell r="D6">
            <v>820.26717298649987</v>
          </cell>
        </row>
      </sheetData>
      <sheetData sheetId="35">
        <row r="6">
          <cell r="D6">
            <v>820.26717298649987</v>
          </cell>
        </row>
      </sheetData>
      <sheetData sheetId="36">
        <row r="6">
          <cell r="D6">
            <v>820.26717298649987</v>
          </cell>
        </row>
      </sheetData>
      <sheetData sheetId="37" refreshError="1"/>
      <sheetData sheetId="38" refreshError="1"/>
      <sheetData sheetId="39"/>
      <sheetData sheetId="40"/>
      <sheetData sheetId="41"/>
      <sheetData sheetId="42">
        <row r="32">
          <cell r="J32">
            <v>120</v>
          </cell>
        </row>
      </sheetData>
      <sheetData sheetId="43">
        <row r="13">
          <cell r="O13">
            <v>50</v>
          </cell>
        </row>
      </sheetData>
      <sheetData sheetId="44">
        <row r="13">
          <cell r="O13">
            <v>50</v>
          </cell>
        </row>
      </sheetData>
      <sheetData sheetId="45">
        <row r="13">
          <cell r="O13">
            <v>50</v>
          </cell>
        </row>
      </sheetData>
      <sheetData sheetId="46">
        <row r="13">
          <cell r="O13">
            <v>50</v>
          </cell>
        </row>
      </sheetData>
      <sheetData sheetId="47">
        <row r="13">
          <cell r="O13">
            <v>50</v>
          </cell>
        </row>
      </sheetData>
      <sheetData sheetId="48">
        <row r="13">
          <cell r="O13">
            <v>50</v>
          </cell>
        </row>
      </sheetData>
      <sheetData sheetId="49">
        <row r="6">
          <cell r="D6">
            <v>820.26717298649987</v>
          </cell>
        </row>
      </sheetData>
      <sheetData sheetId="50">
        <row r="6">
          <cell r="D6">
            <v>820.26717298649987</v>
          </cell>
        </row>
      </sheetData>
      <sheetData sheetId="51">
        <row r="6">
          <cell r="D6">
            <v>820.26717298649987</v>
          </cell>
        </row>
      </sheetData>
      <sheetData sheetId="52">
        <row r="6">
          <cell r="D6">
            <v>820.26717298649987</v>
          </cell>
        </row>
      </sheetData>
      <sheetData sheetId="53">
        <row r="6">
          <cell r="D6">
            <v>820.26717298649987</v>
          </cell>
        </row>
      </sheetData>
      <sheetData sheetId="54">
        <row r="6">
          <cell r="D6">
            <v>820.26717298649987</v>
          </cell>
        </row>
      </sheetData>
      <sheetData sheetId="55">
        <row r="6">
          <cell r="D6">
            <v>820.26717298649987</v>
          </cell>
        </row>
      </sheetData>
      <sheetData sheetId="56"/>
      <sheetData sheetId="57"/>
      <sheetData sheetId="58"/>
      <sheetData sheetId="59"/>
      <sheetData sheetId="60">
        <row r="32">
          <cell r="J32">
            <v>120</v>
          </cell>
        </row>
      </sheetData>
      <sheetData sheetId="61">
        <row r="13">
          <cell r="O13">
            <v>50</v>
          </cell>
        </row>
      </sheetData>
      <sheetData sheetId="62"/>
      <sheetData sheetId="63">
        <row r="32">
          <cell r="J32">
            <v>120</v>
          </cell>
        </row>
      </sheetData>
      <sheetData sheetId="64">
        <row r="13">
          <cell r="O13">
            <v>50</v>
          </cell>
        </row>
      </sheetData>
      <sheetData sheetId="65"/>
      <sheetData sheetId="66">
        <row r="70">
          <cell r="D70">
            <v>3526.3227562500001</v>
          </cell>
        </row>
      </sheetData>
      <sheetData sheetId="67">
        <row r="6">
          <cell r="D6">
            <v>820.26717298649987</v>
          </cell>
        </row>
      </sheetData>
      <sheetData sheetId="68"/>
      <sheetData sheetId="69">
        <row r="70">
          <cell r="D70">
            <v>3526.3227562500001</v>
          </cell>
        </row>
      </sheetData>
      <sheetData sheetId="70">
        <row r="6">
          <cell r="D6">
            <v>820.26717298649987</v>
          </cell>
        </row>
      </sheetData>
      <sheetData sheetId="71"/>
      <sheetData sheetId="72"/>
      <sheetData sheetId="73"/>
      <sheetData sheetId="74"/>
      <sheetData sheetId="75"/>
      <sheetData sheetId="76"/>
      <sheetData sheetId="77">
        <row r="32">
          <cell r="J32">
            <v>120</v>
          </cell>
        </row>
      </sheetData>
      <sheetData sheetId="78">
        <row r="13">
          <cell r="O13">
            <v>50</v>
          </cell>
        </row>
      </sheetData>
      <sheetData sheetId="79"/>
      <sheetData sheetId="80">
        <row r="32">
          <cell r="J32">
            <v>120</v>
          </cell>
        </row>
      </sheetData>
      <sheetData sheetId="81">
        <row r="13">
          <cell r="O13">
            <v>50</v>
          </cell>
        </row>
      </sheetData>
      <sheetData sheetId="82"/>
      <sheetData sheetId="83">
        <row r="70">
          <cell r="D70">
            <v>3526.3227562500001</v>
          </cell>
        </row>
      </sheetData>
      <sheetData sheetId="84">
        <row r="6">
          <cell r="D6">
            <v>820.26717298649987</v>
          </cell>
        </row>
      </sheetData>
      <sheetData sheetId="85"/>
      <sheetData sheetId="86">
        <row r="70">
          <cell r="D70">
            <v>3526.3227562500001</v>
          </cell>
        </row>
      </sheetData>
      <sheetData sheetId="87">
        <row r="6">
          <cell r="D6">
            <v>820.26717298649987</v>
          </cell>
        </row>
      </sheetData>
      <sheetData sheetId="88"/>
      <sheetData sheetId="89"/>
      <sheetData sheetId="90"/>
      <sheetData sheetId="91"/>
      <sheetData sheetId="92"/>
      <sheetData sheetId="93"/>
      <sheetData sheetId="94">
        <row r="32">
          <cell r="J32">
            <v>120</v>
          </cell>
        </row>
      </sheetData>
      <sheetData sheetId="95">
        <row r="13">
          <cell r="O13">
            <v>50</v>
          </cell>
        </row>
      </sheetData>
      <sheetData sheetId="96"/>
      <sheetData sheetId="97">
        <row r="32">
          <cell r="J32">
            <v>120</v>
          </cell>
        </row>
      </sheetData>
      <sheetData sheetId="98">
        <row r="13">
          <cell r="O13">
            <v>50</v>
          </cell>
        </row>
      </sheetData>
      <sheetData sheetId="99"/>
      <sheetData sheetId="100">
        <row r="70">
          <cell r="D70">
            <v>3526.3227562500001</v>
          </cell>
        </row>
      </sheetData>
      <sheetData sheetId="101">
        <row r="6">
          <cell r="D6">
            <v>820.26717298649987</v>
          </cell>
        </row>
      </sheetData>
      <sheetData sheetId="102"/>
      <sheetData sheetId="103">
        <row r="70">
          <cell r="D70">
            <v>3526.3227562500001</v>
          </cell>
        </row>
      </sheetData>
      <sheetData sheetId="104">
        <row r="6">
          <cell r="D6">
            <v>820.26717298649987</v>
          </cell>
        </row>
      </sheetData>
      <sheetData sheetId="105"/>
      <sheetData sheetId="106"/>
      <sheetData sheetId="107"/>
      <sheetData sheetId="108"/>
      <sheetData sheetId="109"/>
      <sheetData sheetId="110"/>
      <sheetData sheetId="111">
        <row r="32">
          <cell r="J32">
            <v>120</v>
          </cell>
        </row>
      </sheetData>
      <sheetData sheetId="112">
        <row r="13">
          <cell r="O13">
            <v>50</v>
          </cell>
        </row>
      </sheetData>
      <sheetData sheetId="113"/>
      <sheetData sheetId="114">
        <row r="32">
          <cell r="J32">
            <v>120</v>
          </cell>
        </row>
      </sheetData>
      <sheetData sheetId="115">
        <row r="13">
          <cell r="O13">
            <v>50</v>
          </cell>
        </row>
      </sheetData>
      <sheetData sheetId="116"/>
      <sheetData sheetId="117">
        <row r="70">
          <cell r="D70">
            <v>3526.3227562500001</v>
          </cell>
        </row>
      </sheetData>
      <sheetData sheetId="118">
        <row r="6">
          <cell r="D6">
            <v>820.26717298649987</v>
          </cell>
        </row>
      </sheetData>
      <sheetData sheetId="119"/>
      <sheetData sheetId="120">
        <row r="70">
          <cell r="D70">
            <v>3526.3227562500001</v>
          </cell>
        </row>
      </sheetData>
      <sheetData sheetId="121">
        <row r="6">
          <cell r="D6">
            <v>820.26717298649987</v>
          </cell>
        </row>
      </sheetData>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2">
          <cell r="D192">
            <v>4262.3431656800003</v>
          </cell>
        </row>
        <row r="200">
          <cell r="D200">
            <v>3629.3421656800001</v>
          </cell>
        </row>
        <row r="729">
          <cell r="D729">
            <v>6101.5641656799999</v>
          </cell>
        </row>
        <row r="1278">
          <cell r="D1278">
            <v>453.35550609000006</v>
          </cell>
        </row>
        <row r="1293">
          <cell r="D1293">
            <v>226.52595108666665</v>
          </cell>
        </row>
        <row r="1304">
          <cell r="D1304">
            <v>385.28506635666668</v>
          </cell>
        </row>
        <row r="1314">
          <cell r="D1314">
            <v>1091.3609376166667</v>
          </cell>
        </row>
        <row r="1324">
          <cell r="D1324">
            <v>991.92152743666668</v>
          </cell>
        </row>
        <row r="1334">
          <cell r="D1334">
            <v>892.4821172566667</v>
          </cell>
        </row>
        <row r="1344">
          <cell r="D1344">
            <v>693.60329689666662</v>
          </cell>
        </row>
        <row r="1354">
          <cell r="D1354">
            <v>589.16388671666675</v>
          </cell>
        </row>
        <row r="1562">
          <cell r="D1562">
            <v>75.459999999999994</v>
          </cell>
        </row>
        <row r="1570">
          <cell r="D1570">
            <v>204.21084000000002</v>
          </cell>
        </row>
        <row r="1625">
          <cell r="D1625">
            <v>1624.9403733333334</v>
          </cell>
        </row>
        <row r="1633">
          <cell r="D1633">
            <v>596.58149475465325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R_Precios_Ajustado "/>
      <sheetName val="Cubicación"/>
      <sheetName val="Pagos"/>
      <sheetName val="Res-Financiero"/>
      <sheetName val="A"/>
      <sheetName val="Estado_Financiero"/>
      <sheetName val="R_Precios_Ajustado_"/>
      <sheetName val="Estado_Financiero1"/>
      <sheetName val="R_Precios_Ajustado_1"/>
      <sheetName val="Estado_Financiero2"/>
      <sheetName val="R_Precios_Ajustado_2"/>
      <sheetName val="Estado_Financiero3"/>
      <sheetName val="R_Precios_Ajustado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Factura (813)"/>
      <sheetName val="Cornisa de 2.62 pie"/>
      <sheetName val="Volumetria piso 16"/>
      <sheetName val="Hoja de calculo Recubrimiento"/>
      <sheetName val="Calculo Metales NIVEL 17"/>
      <sheetName val="Analisis"/>
      <sheetName val="Análisis"/>
      <sheetName val="Ana.precios un"/>
      <sheetName val="Insumos materiales"/>
      <sheetName val="Costos Mano de Obra"/>
      <sheetName val="Ana. Horm mexc mort"/>
      <sheetName val="Resumen Precio Equipos"/>
      <sheetName val="addenda"/>
      <sheetName val="INSU"/>
      <sheetName val="MO"/>
    </sheetNames>
    <sheetDataSet>
      <sheetData sheetId="0">
        <row r="30">
          <cell r="L30">
            <v>6.7</v>
          </cell>
        </row>
      </sheetData>
      <sheetData sheetId="1"/>
      <sheetData sheetId="2">
        <row r="64">
          <cell r="E64">
            <v>490.21498365499457</v>
          </cell>
        </row>
      </sheetData>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sheetData sheetId="8">
        <row r="60">
          <cell r="E60">
            <v>519.29974515533274</v>
          </cell>
        </row>
      </sheetData>
      <sheetData sheetId="9">
        <row r="60">
          <cell r="E60">
            <v>519.29974515533274</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1"/>
      <sheetName val="Insumos RD"/>
      <sheetName val="Factor Salarial"/>
      <sheetName val="costo horario equipos varios"/>
      <sheetName val="costo planta Hormigon100"/>
      <sheetName val="costo planta Hormigon180"/>
      <sheetName val="costo Hor tractor D8RII"/>
      <sheetName val="costo Hor tractor D4K2 XL"/>
      <sheetName val="costo planta Hormigon45"/>
      <sheetName val="costo Hor Motoniv 120K"/>
      <sheetName val="costo Hor tractor D6R"/>
      <sheetName val="costo Hor tractor D8T"/>
      <sheetName val="costo Hor tractor D6N LGP"/>
      <sheetName val="costo grua 35ton"/>
      <sheetName val="costo horario BOMBA CONCRETO"/>
    </sheetNames>
    <sheetDataSet>
      <sheetData sheetId="0"/>
      <sheetData sheetId="1">
        <row r="152">
          <cell r="G152">
            <v>120000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s>
    <sheetDataSet>
      <sheetData sheetId="0"/>
      <sheetData sheetId="1"/>
      <sheetData sheetId="2"/>
      <sheetData sheetId="3"/>
      <sheetData sheetId="4"/>
      <sheetData sheetId="5"/>
      <sheetData sheetId="6"/>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Comision"/>
      <sheetName val="PRES. FORMATO INAPA"/>
      <sheetName val="ANALISIS "/>
      <sheetName val="tarifa equipo-13"/>
      <sheetName val="tarifa equipo (2)"/>
      <sheetName val="DISTANCIA ACARREO"/>
      <sheetName val="ASFALTADO"/>
      <sheetName val="BASE Y SUB-BASE"/>
      <sheetName val="ACERA Y CONTENES"/>
      <sheetName val="Alcantarilla"/>
      <sheetName val="ANALISIS"/>
      <sheetName val="ANALISIS A USAR"/>
      <sheetName val="Escalera"/>
      <sheetName val="Muro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s>
    <sheetDataSet>
      <sheetData sheetId="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analisis1"/>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 val="Insumos (2)"/>
      <sheetName val="Aceros_Vigas_Entrepiso"/>
      <sheetName val="Aceros_columnas_n1-2"/>
      <sheetName val="Acero_Zapata"/>
      <sheetName val="Res_Cuantia_N1-2"/>
      <sheetName val="Res_Cuantia_Z"/>
      <sheetName val="cot_puer_ven"/>
      <sheetName val="ORQUIDEA_TIPO_A"/>
      <sheetName val="med_mov_de_tierras"/>
      <sheetName val="med_superestruc_"/>
      <sheetName val="med_terminacion"/>
      <sheetName val="MOVIMIENTO_DE_TIERRAS"/>
      <sheetName val="analisis_unitarios"/>
      <sheetName val="R_CAYENA"/>
      <sheetName val="med_mov_de_tierras2"/>
      <sheetName val="CONTRARO_SEÑALIZACIONES"/>
      <sheetName val="Analisis_BC"/>
      <sheetName val="Incremento_Precios"/>
      <sheetName val="PARTIDAS_NUEVAS"/>
      <sheetName val="ANALISIS_STO_DGO"/>
      <sheetName val="LISTA_PRECIO"/>
      <sheetName val="caseta_transformador"/>
      <sheetName val="Ins_2"/>
      <sheetName val="Insumos_(2)"/>
      <sheetName val="Aceros_Vigas_Entrepiso1"/>
      <sheetName val="Aceros_columnas_n1-21"/>
      <sheetName val="Acero_Zapata1"/>
      <sheetName val="Res_Cuantia_N1-21"/>
      <sheetName val="Res_Cuantia_Z1"/>
      <sheetName val="cot_puer_ven1"/>
      <sheetName val="ORQUIDEA_TIPO_A1"/>
      <sheetName val="med_mov_de_tierras1"/>
      <sheetName val="med_superestruc_1"/>
      <sheetName val="med_terminacion1"/>
      <sheetName val="MOVIMIENTO_DE_TIERRAS1"/>
      <sheetName val="analisis_unitarios1"/>
      <sheetName val="R_CAYENA1"/>
      <sheetName val="med_mov_de_tierras21"/>
      <sheetName val="CONTRARO_SEÑALIZACIONES1"/>
      <sheetName val="Analisis_BC1"/>
      <sheetName val="Incremento_Precios1"/>
      <sheetName val="PARTIDAS_NUEVAS1"/>
      <sheetName val="ANALISIS_STO_DGO1"/>
      <sheetName val="LISTA_PRECIO1"/>
      <sheetName val="caseta_transformador1"/>
      <sheetName val="Ins_21"/>
      <sheetName val="Insumos_(2)1"/>
      <sheetName val="mov. tierra"/>
      <sheetName val="Ins"/>
      <sheetName val="Ana.precios un"/>
      <sheetName val="mov__tierra"/>
      <sheetName val="mov__tierra1"/>
      <sheetName val="Aceros_Vigas_Entrepiso2"/>
      <sheetName val="Aceros_columnas_n1-22"/>
      <sheetName val="Acero_Zapata2"/>
      <sheetName val="Res_Cuantia_N1-22"/>
      <sheetName val="Res_Cuantia_Z2"/>
      <sheetName val="cot_puer_ven2"/>
      <sheetName val="ORQUIDEA_TIPO_A2"/>
      <sheetName val="med_mov_de_tierras3"/>
      <sheetName val="med_superestruc_2"/>
      <sheetName val="med_terminacion2"/>
      <sheetName val="MOVIMIENTO_DE_TIERRAS2"/>
      <sheetName val="analisis_unitarios2"/>
      <sheetName val="R_CAYENA2"/>
      <sheetName val="med_mov_de_tierras22"/>
      <sheetName val="CONTRARO_SEÑALIZACIONES2"/>
      <sheetName val="Analisis_BC2"/>
      <sheetName val="Incremento_Precios2"/>
      <sheetName val="PARTIDAS_NUEVAS2"/>
      <sheetName val="LISTA_PRECIO2"/>
      <sheetName val="caseta_transformador2"/>
      <sheetName val="ANALISIS_STO_DGO2"/>
      <sheetName val="Ins_22"/>
      <sheetName val="mov__tierra2"/>
      <sheetName val="Insumos_(2)2"/>
      <sheetName val="Aceros_Vigas_Entrepiso3"/>
      <sheetName val="Aceros_columnas_n1-23"/>
      <sheetName val="Acero_Zapata3"/>
      <sheetName val="Res_Cuantia_N1-23"/>
      <sheetName val="Res_Cuantia_Z3"/>
      <sheetName val="cot_puer_ven3"/>
      <sheetName val="ORQUIDEA_TIPO_A3"/>
      <sheetName val="med_mov_de_tierras4"/>
      <sheetName val="med_superestruc_3"/>
      <sheetName val="med_terminacion3"/>
      <sheetName val="MOVIMIENTO_DE_TIERRAS3"/>
      <sheetName val="analisis_unitarios3"/>
      <sheetName val="R_CAYENA3"/>
      <sheetName val="med_mov_de_tierras23"/>
      <sheetName val="CONTRARO_SEÑALIZACIONES3"/>
      <sheetName val="Analisis_BC3"/>
      <sheetName val="Incremento_Precios3"/>
      <sheetName val="PARTIDAS_NUEVAS3"/>
      <sheetName val="LISTA_PRECIO3"/>
      <sheetName val="caseta_transformador3"/>
      <sheetName val="ANALISIS_STO_DGO3"/>
      <sheetName val="Ins_23"/>
      <sheetName val="mov__tierra3"/>
      <sheetName val="Insumos_(2)3"/>
      <sheetName val="Aceros_Vigas_Entrepiso4"/>
      <sheetName val="Aceros_columnas_n1-24"/>
      <sheetName val="Acero_Zapata4"/>
      <sheetName val="Res_Cuantia_N1-24"/>
      <sheetName val="Res_Cuantia_Z4"/>
      <sheetName val="cot_puer_ven4"/>
      <sheetName val="ORQUIDEA_TIPO_A4"/>
      <sheetName val="med_mov_de_tierras5"/>
      <sheetName val="med_superestruc_4"/>
      <sheetName val="med_terminacion4"/>
      <sheetName val="MOVIMIENTO_DE_TIERRAS4"/>
      <sheetName val="analisis_unitarios4"/>
      <sheetName val="R_CAYENA4"/>
      <sheetName val="med_mov_de_tierras24"/>
      <sheetName val="CONTRARO_SEÑALIZACIONES4"/>
      <sheetName val="Analisis_BC4"/>
      <sheetName val="Incremento_Precios4"/>
      <sheetName val="PARTIDAS_NUEVAS4"/>
      <sheetName val="LISTA_PRECIO4"/>
      <sheetName val="caseta_transformador4"/>
      <sheetName val="ANALISIS_STO_DGO4"/>
      <sheetName val="Ins_24"/>
      <sheetName val="mov__tierra4"/>
      <sheetName val="Insumos_(2)4"/>
      <sheetName val="Aceros_Vigas_Entrepiso5"/>
      <sheetName val="Aceros_columnas_n1-25"/>
      <sheetName val="Acero_Zapata5"/>
      <sheetName val="Res_Cuantia_N1-25"/>
      <sheetName val="Res_Cuantia_Z5"/>
      <sheetName val="cot_puer_ven5"/>
      <sheetName val="ORQUIDEA_TIPO_A5"/>
      <sheetName val="med_mov_de_tierras6"/>
      <sheetName val="med_superestruc_5"/>
      <sheetName val="med_terminacion5"/>
      <sheetName val="MOVIMIENTO_DE_TIERRAS5"/>
      <sheetName val="analisis_unitarios5"/>
      <sheetName val="R_CAYENA5"/>
      <sheetName val="med_mov_de_tierras25"/>
      <sheetName val="CONTRARO_SEÑALIZACIONES5"/>
      <sheetName val="Analisis_BC5"/>
      <sheetName val="LISTA_PRECIO5"/>
      <sheetName val="caseta_transformador5"/>
      <sheetName val="ANALISIS_STO_DGO5"/>
      <sheetName val="Incremento_Precios5"/>
      <sheetName val="PARTIDAS_NUEVAS5"/>
      <sheetName val="Ins_25"/>
      <sheetName val="mov__tierra5"/>
      <sheetName val="Insumos_(2)5"/>
      <sheetName val="Analisis Cañada"/>
      <sheetName val="MO"/>
      <sheetName val="Co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2">
          <cell r="D12">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s>
    <sheetDataSet>
      <sheetData sheetId="0" refreshError="1"/>
      <sheetData sheetId="1" refreshError="1"/>
      <sheetData sheetId="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 val="V.Tierras A"/>
      <sheetName val="ANALISIS SEÑAL"/>
      <sheetName val="Materiales"/>
      <sheetName val="Análisis"/>
      <sheetName val="Configuración"/>
      <sheetName val="Ana"/>
      <sheetName val="01_000_00"/>
      <sheetName val="02_000_00"/>
      <sheetName val="03_000_00"/>
      <sheetName val="04_000_00"/>
      <sheetName val="05_000_00"/>
      <sheetName val="007_000_00"/>
      <sheetName val="08_000_00"/>
      <sheetName val="09_000_00"/>
      <sheetName val="13_000_00"/>
      <sheetName val="15_000_00"/>
      <sheetName val="16_000_00"/>
      <sheetName val="V_Tierras_A"/>
      <sheetName val="ANALISIS_SEÑAL"/>
      <sheetName val="01_000_001"/>
      <sheetName val="02_000_001"/>
      <sheetName val="03_000_001"/>
      <sheetName val="04_000_001"/>
      <sheetName val="05_000_001"/>
      <sheetName val="007_000_001"/>
      <sheetName val="08_000_001"/>
      <sheetName val="09_000_001"/>
      <sheetName val="13_000_001"/>
      <sheetName val="15_000_001"/>
      <sheetName val="16_000_001"/>
      <sheetName val="V_Tierras_A1"/>
      <sheetName val="ANALISIS_SEÑAL1"/>
      <sheetName val="m.o."/>
      <sheetName val="ins"/>
      <sheetName val="m_o_"/>
      <sheetName val="m_o_1"/>
      <sheetName val="01_000_002"/>
      <sheetName val="02_000_002"/>
      <sheetName val="03_000_002"/>
      <sheetName val="04_000_002"/>
      <sheetName val="05_000_002"/>
      <sheetName val="007_000_002"/>
      <sheetName val="08_000_002"/>
      <sheetName val="09_000_002"/>
      <sheetName val="13_000_002"/>
      <sheetName val="15_000_002"/>
      <sheetName val="16_000_002"/>
      <sheetName val="V_Tierras_A2"/>
      <sheetName val="ANALISIS_SEÑAL2"/>
      <sheetName val="m_o_2"/>
      <sheetName val="01_000_003"/>
      <sheetName val="02_000_003"/>
      <sheetName val="03_000_003"/>
      <sheetName val="04_000_003"/>
      <sheetName val="05_000_003"/>
      <sheetName val="007_000_003"/>
      <sheetName val="08_000_003"/>
      <sheetName val="09_000_003"/>
      <sheetName val="13_000_003"/>
      <sheetName val="15_000_003"/>
      <sheetName val="16_000_003"/>
      <sheetName val="V_Tierras_A3"/>
      <sheetName val="ANALISIS_SEÑAL3"/>
      <sheetName val="m_o_3"/>
      <sheetName val="caseta transformador"/>
      <sheetName val="01_000_004"/>
      <sheetName val="02_000_004"/>
      <sheetName val="03_000_004"/>
      <sheetName val="04_000_004"/>
      <sheetName val="05_000_004"/>
      <sheetName val="007_000_004"/>
      <sheetName val="08_000_004"/>
      <sheetName val="09_000_004"/>
      <sheetName val="13_000_004"/>
      <sheetName val="15_000_004"/>
      <sheetName val="16_000_004"/>
      <sheetName val="V_Tierras_A4"/>
      <sheetName val="ANALISIS_SEÑAL4"/>
      <sheetName val="m_o_4"/>
      <sheetName val="01_000_005"/>
      <sheetName val="02_000_005"/>
      <sheetName val="03_000_005"/>
      <sheetName val="04_000_005"/>
      <sheetName val="05_000_005"/>
      <sheetName val="007_000_005"/>
      <sheetName val="08_000_005"/>
      <sheetName val="09_000_005"/>
      <sheetName val="13_000_005"/>
      <sheetName val="15_000_005"/>
      <sheetName val="16_000_005"/>
      <sheetName val="V_Tierras_A5"/>
      <sheetName val="ANALISIS_SEÑAL5"/>
      <sheetName val="m_o_5"/>
      <sheetName val="qqVgas"/>
      <sheetName val="INSU"/>
      <sheetName val="MO"/>
      <sheetName val="Resumen Precio Equipos"/>
      <sheetName val="o.m. y salarios"/>
      <sheetName val="Sheet4"/>
      <sheetName val="Sheet5"/>
      <sheetName val="análisis de precios"/>
      <sheetName val="caseta de planta"/>
      <sheetName val="Volumenes"/>
      <sheetName val="Anal. h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
      <sheetName val="INV"/>
      <sheetName val="AASHTO"/>
      <sheetName val="G_G"/>
    </sheetNames>
    <sheetDataSet>
      <sheetData sheetId="0" refreshError="1"/>
      <sheetData sheetId="1" refreshError="1"/>
      <sheetData sheetId="2" refreshError="1"/>
      <sheetData sheetId="3"/>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p"/>
      <sheetName val="Mezcla"/>
      <sheetName val="lista de materiales"/>
      <sheetName val="Aceros Vigas Entrepiso"/>
      <sheetName val="Res Cuantia N1-2"/>
      <sheetName val="Aceros columnas n1-2"/>
      <sheetName val="Acero Zapata"/>
      <sheetName val="Res Cuantia Z"/>
      <sheetName val="m.o."/>
      <sheetName val="Análisis"/>
    </sheetNames>
    <sheetDataSet>
      <sheetData sheetId="0"/>
      <sheetData sheetId="1"/>
      <sheetData sheetId="2">
        <row r="81">
          <cell r="G81">
            <v>2337.2202857142856</v>
          </cell>
        </row>
        <row r="106">
          <cell r="G106">
            <v>2505.985285714286</v>
          </cell>
        </row>
        <row r="131">
          <cell r="G131">
            <v>2543.4602857142859</v>
          </cell>
        </row>
        <row r="156">
          <cell r="G156">
            <v>2635.300285714286</v>
          </cell>
        </row>
      </sheetData>
      <sheetData sheetId="3"/>
      <sheetData sheetId="4"/>
      <sheetData sheetId="5"/>
      <sheetData sheetId="6"/>
      <sheetData sheetId="7"/>
      <sheetData sheetId="8"/>
      <sheetData sheetId="9" refreshError="1"/>
      <sheetData sheetId="1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mto"/>
      <sheetName val="M.O."/>
      <sheetName val="Ana"/>
      <sheetName val="Indice"/>
    </sheetNames>
    <sheetDataSet>
      <sheetData sheetId="0"/>
      <sheetData sheetId="1"/>
      <sheetData sheetId="2"/>
      <sheetData sheetId="3"/>
      <sheetData sheetId="4"/>
      <sheetData sheetId="5"/>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Análisis_de_Precios"/>
      <sheetName val="Presupuesto_Nave_1"/>
      <sheetName val="Presupuesto_Nave_2"/>
      <sheetName val="Cantidades_Nave_1"/>
      <sheetName val="Cantidades_Nave_2"/>
      <sheetName val="Mano_de_Obra"/>
      <sheetName val="Anal__horm_"/>
      <sheetName val="Trabajos Generales"/>
      <sheetName val="Detalle Acero"/>
      <sheetName val="COSTO INDIRECTO"/>
      <sheetName val="OPERADORES EQUIPOS"/>
      <sheetName val="HORM. Y MORTEROS."/>
      <sheetName val="SALARIOS"/>
      <sheetName val="INS"/>
      <sheetName val="O.M. y Salarios"/>
      <sheetName val="Materiales"/>
      <sheetName val="V.Tierras A"/>
      <sheetName val="materiales (2)"/>
      <sheetName val="Datos"/>
      <sheetName val="INSU"/>
      <sheetName val="MO"/>
      <sheetName val="ANALISIS STO DGO"/>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anal term"/>
      <sheetName val="Ana-Sanit."/>
      <sheetName val="UASD"/>
      <sheetName val="Mat"/>
      <sheetName val="Pu-Sanit."/>
      <sheetName val="Los Ángeles (Fase II)"/>
      <sheetName val="Cotz."/>
      <sheetName val="Trabajos_Generales"/>
      <sheetName val="Detalle_Acero"/>
      <sheetName val="COSTO_INDIRECTO"/>
      <sheetName val="OPERADORES_EQUIPOS"/>
      <sheetName val="HORM__Y_MORTEROS_"/>
      <sheetName val="materiales_(2)1"/>
      <sheetName val="COSTO_INDIRECTO1"/>
      <sheetName val="OPERADORES_EQUIPOS1"/>
      <sheetName val="Trabajos_Generales1"/>
      <sheetName val="Detalle_Acero1"/>
      <sheetName val="HORM__Y_MORTEROS_1"/>
      <sheetName val="Análisis_de_Precios2"/>
      <sheetName val="Presupuesto_Nave_12"/>
      <sheetName val="Presupuesto_Nave_22"/>
      <sheetName val="Cantidades_Nave_12"/>
      <sheetName val="Cantidades_Nave_22"/>
      <sheetName val="Mano_de_Obra2"/>
      <sheetName val="Anal__horm_2"/>
      <sheetName val="Trabajos_Generales2"/>
      <sheetName val="Detalle_Acero2"/>
      <sheetName val="COSTO_INDIRECTO2"/>
      <sheetName val="OPERADORES_EQUIPOS2"/>
      <sheetName val="HORM__Y_MORTEROS_2"/>
      <sheetName val="V_Tierras_A2"/>
      <sheetName val="materiales_(2)2"/>
      <sheetName val="Análisis_de_Precios3"/>
      <sheetName val="Presupuesto_Nave_13"/>
      <sheetName val="Presupuesto_Nave_23"/>
      <sheetName val="Cantidades_Nave_13"/>
      <sheetName val="Cantidades_Nave_23"/>
      <sheetName val="Mano_de_Obra3"/>
      <sheetName val="Anal__horm_3"/>
      <sheetName val="Trabajos_Generales3"/>
      <sheetName val="Detalle_Acero3"/>
      <sheetName val="COSTO_INDIRECTO3"/>
      <sheetName val="OPERADORES_EQUIPOS3"/>
      <sheetName val="HORM__Y_MORTEROS_3"/>
      <sheetName val="V_Tierras_A3"/>
      <sheetName val="materiales_(2)3"/>
      <sheetName val="Análisis_de_Precios4"/>
      <sheetName val="Presupuesto_Nave_14"/>
      <sheetName val="Presupuesto_Nave_24"/>
      <sheetName val="Cantidades_Nave_14"/>
      <sheetName val="Cantidades_Nave_24"/>
      <sheetName val="Mano_de_Obra4"/>
      <sheetName val="Anal__horm_4"/>
      <sheetName val="Trabajos_Generales4"/>
      <sheetName val="Detalle_Acero4"/>
      <sheetName val="COSTO_INDIRECTO4"/>
      <sheetName val="OPERADORES_EQUIPOS4"/>
      <sheetName val="HORM__Y_MORTEROS_4"/>
      <sheetName val="V_Tierras_A4"/>
      <sheetName val="materiales_(2)4"/>
      <sheetName val="Análisis_de_Precios5"/>
      <sheetName val="Presupuesto_Nave_15"/>
      <sheetName val="Presupuesto_Nave_25"/>
      <sheetName val="Cantidades_Nave_15"/>
      <sheetName val="Cantidades_Nave_25"/>
      <sheetName val="Mano_de_Obra5"/>
      <sheetName val="Anal__horm_5"/>
      <sheetName val="V_Tierras_A5"/>
      <sheetName val="materiales_(2)5"/>
      <sheetName val="COSTO_INDIRECTO5"/>
      <sheetName val="OPERADORES_EQUIPOS5"/>
      <sheetName val="Trabajos_Generales5"/>
      <sheetName val="Detalle_Acero5"/>
      <sheetName val="HORM__Y_MORTEROS_5"/>
      <sheetName val="caseta de planta"/>
      <sheetName val="O_M__y_Salarios"/>
      <sheetName val="O_M__y_Salarios1"/>
      <sheetName val="O_M__y_Salarios2"/>
      <sheetName val="O_M__y_Salarios3"/>
      <sheetName val="O_M__y_Salarios4"/>
      <sheetName val="O_M__y_Salarios5"/>
      <sheetName val="insumo"/>
      <sheetName val="mezcla"/>
      <sheetName val="Desembolso de Caja"/>
      <sheetName val="qqVgas"/>
      <sheetName val="OBRAMANO"/>
      <sheetName val="EQUIPOS"/>
      <sheetName val="anal_term"/>
      <sheetName val="Ana-Sanit_"/>
      <sheetName val="Pu-Sanit_"/>
      <sheetName val="Los_Ángeles_(Fase_II)"/>
      <sheetName val="ANALISIS_STO_DGO"/>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 val="Cubicacion"/>
      <sheetName val="exteriores"/>
    </sheetNames>
    <sheetDataSet>
      <sheetData sheetId="0" refreshError="1">
        <row r="6">
          <cell r="B6" t="str">
            <v>Acero 1/2" (  Grado 40  )</v>
          </cell>
        </row>
        <row r="71">
          <cell r="B71" t="str">
            <v>Hormigón Industrial 210 Kg/cm2 (Incluye ITBIS y Vaciado Con Bomba)</v>
          </cell>
          <cell r="C71" t="str">
            <v>M3</v>
          </cell>
          <cell r="D71">
            <v>1918.8</v>
          </cell>
        </row>
      </sheetData>
      <sheetData sheetId="1">
        <row r="201">
          <cell r="F201">
            <v>7792.2050656250012</v>
          </cell>
        </row>
      </sheetData>
      <sheetData sheetId="2"/>
      <sheetData sheetId="3">
        <row r="201">
          <cell r="F201">
            <v>7792.2050656250012</v>
          </cell>
        </row>
      </sheetData>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ow r="201">
          <cell r="F201">
            <v>7792.2050656250012</v>
          </cell>
        </row>
      </sheetData>
      <sheetData sheetId="19">
        <row r="201">
          <cell r="F201">
            <v>7792.2050656250012</v>
          </cell>
        </row>
      </sheetData>
      <sheetData sheetId="20">
        <row r="201">
          <cell r="F201">
            <v>7792.2050656250012</v>
          </cell>
        </row>
      </sheetData>
      <sheetData sheetId="21"/>
      <sheetData sheetId="22"/>
      <sheetData sheetId="23">
        <row r="201">
          <cell r="F201">
            <v>7792.2050656250012</v>
          </cell>
        </row>
      </sheetData>
      <sheetData sheetId="24">
        <row r="201">
          <cell r="F201">
            <v>7792.2050656250012</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01">
          <cell r="F201">
            <v>7792.2050656250012</v>
          </cell>
        </row>
      </sheetData>
      <sheetData sheetId="41">
        <row r="201">
          <cell r="F201">
            <v>7792.2050656250012</v>
          </cell>
        </row>
      </sheetData>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7792.2050656250012</v>
          </cell>
        </row>
      </sheetData>
      <sheetData sheetId="59">
        <row r="201">
          <cell r="F201">
            <v>7792.2050656250003</v>
          </cell>
        </row>
      </sheetData>
      <sheetData sheetId="60">
        <row r="201">
          <cell r="F201">
            <v>7792.2050656250003</v>
          </cell>
        </row>
      </sheetData>
      <sheetData sheetId="61">
        <row r="201">
          <cell r="F201">
            <v>7792.2050656250012</v>
          </cell>
        </row>
      </sheetData>
      <sheetData sheetId="62">
        <row r="201">
          <cell r="F201">
            <v>7792.2050656250012</v>
          </cell>
        </row>
      </sheetData>
      <sheetData sheetId="63">
        <row r="201">
          <cell r="F201">
            <v>7792.2050656250003</v>
          </cell>
        </row>
      </sheetData>
      <sheetData sheetId="64">
        <row r="201">
          <cell r="F201">
            <v>7792.2050656250012</v>
          </cell>
        </row>
      </sheetData>
      <sheetData sheetId="65">
        <row r="201">
          <cell r="F201">
            <v>7792.2050656250012</v>
          </cell>
        </row>
      </sheetData>
      <sheetData sheetId="66">
        <row r="201">
          <cell r="F201">
            <v>7792.2050656250012</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sheetData sheetId="88"/>
      <sheetData sheetId="89">
        <row r="201">
          <cell r="F201">
            <v>7792.2050656250012</v>
          </cell>
        </row>
      </sheetData>
      <sheetData sheetId="90">
        <row r="201">
          <cell r="F201">
            <v>7792.2050656250012</v>
          </cell>
        </row>
      </sheetData>
      <sheetData sheetId="91">
        <row r="201">
          <cell r="F201">
            <v>7792.2050656250012</v>
          </cell>
        </row>
      </sheetData>
      <sheetData sheetId="92">
        <row r="201">
          <cell r="F201">
            <v>7792.2050656250012</v>
          </cell>
        </row>
      </sheetData>
      <sheetData sheetId="93"/>
      <sheetData sheetId="94">
        <row r="201">
          <cell r="F201">
            <v>7792.2050656250012</v>
          </cell>
        </row>
      </sheetData>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row r="201">
          <cell r="F201">
            <v>7792.2050656250012</v>
          </cell>
        </row>
      </sheetData>
      <sheetData sheetId="101"/>
      <sheetData sheetId="102"/>
      <sheetData sheetId="103">
        <row r="201">
          <cell r="F201">
            <v>7792.2050656250012</v>
          </cell>
        </row>
      </sheetData>
      <sheetData sheetId="104"/>
      <sheetData sheetId="105">
        <row r="201">
          <cell r="F201">
            <v>7792.2050656250012</v>
          </cell>
        </row>
      </sheetData>
      <sheetData sheetId="106"/>
      <sheetData sheetId="107"/>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row r="201">
          <cell r="F201">
            <v>7792.2050656250012</v>
          </cell>
        </row>
      </sheetData>
      <sheetData sheetId="114">
        <row r="201">
          <cell r="F201">
            <v>7792.2050656250012</v>
          </cell>
        </row>
      </sheetData>
      <sheetData sheetId="115"/>
      <sheetData sheetId="116"/>
      <sheetData sheetId="117"/>
      <sheetData sheetId="118"/>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
      <sheetName val="HORM_MOR"/>
      <sheetName val="MUROS"/>
      <sheetName val="TERMI"/>
      <sheetName val="MEMORIA"/>
      <sheetName val="ANA"/>
      <sheetName val="PRESUPUESTO"/>
      <sheetName val="SEPAR"/>
      <sheetName val="EQUIPOS"/>
    </sheetNames>
    <sheetDataSet>
      <sheetData sheetId="0"/>
      <sheetData sheetId="1"/>
      <sheetData sheetId="2" refreshError="1">
        <row r="7">
          <cell r="A7" t="str">
            <v>H.S. 1:2:4</v>
          </cell>
          <cell r="C7" t="str">
            <v>m3</v>
          </cell>
          <cell r="D7">
            <v>2901.45</v>
          </cell>
        </row>
      </sheetData>
      <sheetData sheetId="3"/>
      <sheetData sheetId="4"/>
      <sheetData sheetId="5"/>
      <sheetData sheetId="6"/>
      <sheetData sheetId="7"/>
      <sheetData sheetId="8"/>
      <sheetData sheetId="9"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6"/>
      <sheetName val="MODULO 5"/>
      <sheetName val="MODULO 4"/>
      <sheetName val="Insumos"/>
      <sheetName val="Analisis "/>
      <sheetName val="Analisis Civil MODULO 4"/>
      <sheetName val="Analisis Civil MODULO 5"/>
      <sheetName val="Analisis Civil MODULO 6"/>
      <sheetName val="Mezcla"/>
      <sheetName val=" MObra"/>
    </sheetNames>
    <sheetDataSet>
      <sheetData sheetId="0"/>
      <sheetData sheetId="1"/>
      <sheetData sheetId="2"/>
      <sheetData sheetId="3" refreshError="1">
        <row r="2">
          <cell r="G2">
            <v>1</v>
          </cell>
          <cell r="H2">
            <v>34</v>
          </cell>
        </row>
      </sheetData>
      <sheetData sheetId="4"/>
      <sheetData sheetId="5"/>
      <sheetData sheetId="6"/>
      <sheetData sheetId="7"/>
      <sheetData sheetId="8"/>
      <sheetData sheetId="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MI SOTANO 2907@1108 2020"/>
      <sheetName val="RESUMEN"/>
      <sheetName val="ADICIONALES NASKA"/>
      <sheetName val="insumos"/>
      <sheetName val="REGISTRO CANA1"/>
      <sheetName val="Registro CANA4"/>
      <sheetName val="Registro CANA5"/>
      <sheetName val="Registro ST4"/>
      <sheetName val="Registro HD4"/>
      <sheetName val=" Registro PSPI1 290X290"/>
      <sheetName val="Registro HD2"/>
      <sheetName val="Registro CMB2"/>
      <sheetName val="Registro HD6"/>
      <sheetName val="Registro  Mvs2"/>
      <sheetName val="Registro HD5"/>
      <sheetName val="Registro CC6"/>
      <sheetName val="Registro HAT1"/>
      <sheetName val="Registro NEI1"/>
      <sheetName val="Registro HD3"/>
      <sheetName val="Registro DAEF1"/>
      <sheetName val="Registro CC1 "/>
      <sheetName val="Registro CANA2 "/>
      <sheetName val="Registro CC5"/>
      <sheetName val="Registro CANA3"/>
      <sheetName val="Registro CC3 290x290"/>
      <sheetName val="Registro CC2"/>
      <sheetName val="Registro CMB1"/>
      <sheetName val="Registro SUI2"/>
      <sheetName val="Adic Alta tension"/>
      <sheetName val="REGISTROS HORM VAC INSITU"/>
      <sheetName val="Registro 2.90x2.90 h2.10"/>
      <sheetName val="Registro 2.40x2.40 h2.10"/>
      <sheetName val="REGISTROS PREFABRICADOS"/>
      <sheetName val="HORMIGON 210"/>
      <sheetName val="analisis adic"/>
      <sheetName val="CISTERNA  2907@1108 2020"/>
    </sheetNames>
    <sheetDataSet>
      <sheetData sheetId="0"/>
      <sheetData sheetId="1"/>
      <sheetData sheetId="2"/>
      <sheetData sheetId="3">
        <row r="8">
          <cell r="D8">
            <v>2487.21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 val="Muros Interiores h=2.8 m "/>
      <sheetName val="Piscina_&amp;_Jacuzzi"/>
      <sheetName val="M_O_"/>
      <sheetName val="Mediciones_1er_Nivel"/>
      <sheetName val="Mediciones_2do_Nivel"/>
      <sheetName val="Mediciones_Terraza"/>
      <sheetName val="Mediciones_Marquesinas"/>
      <sheetName val="Mediciones_Gazebo"/>
      <sheetName val="Mediciones_Piscina"/>
      <sheetName val="Materiales_&amp;_Tranporte"/>
      <sheetName val="Pisos_&amp;_Revestimientos"/>
      <sheetName val="Cuantía_Acero"/>
      <sheetName val="Cotización_Acero"/>
      <sheetName val="IS_Villa"/>
      <sheetName val="IS_Gaze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 val="MANO DE OBRA"/>
      <sheetName val="ANALISIS_ALUZINC"/>
      <sheetName val="ANALISIS_ACERO"/>
      <sheetName val="ANALISIS_ALUZINC1"/>
      <sheetName val="ANALISIS_ACERO1"/>
      <sheetName val="MANO_DE_OBRA"/>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sheetData sheetId="10"/>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peso"/>
      <sheetName val="MO"/>
      <sheetName val="INS"/>
      <sheetName val="Grupo V"/>
      <sheetName val="Desembolso de Caja"/>
      <sheetName val="Grupo_V"/>
      <sheetName val="Desembolso_de_Caja"/>
      <sheetName val="Grupo_V1"/>
      <sheetName val="Desembolso_de_Caja1"/>
      <sheetName val="I.HORMIGON"/>
      <sheetName val="qqVgas"/>
      <sheetName val="Rendimientos OM"/>
      <sheetName val="Analisis Unitarios"/>
      <sheetName val="Rndmto"/>
      <sheetName val="volumenes"/>
      <sheetName val="jornal"/>
      <sheetName val="Pu-Sanit."/>
      <sheetName val="pu-elect."/>
      <sheetName val="anal term"/>
      <sheetName val="anal. horm."/>
      <sheetName val="m. o. exc."/>
      <sheetName val="Ana-Sanit."/>
      <sheetName val="ana-elect."/>
      <sheetName val="Mat"/>
      <sheetName val="puertas"/>
      <sheetName val="análisis"/>
      <sheetName val="MANO DE OBRA"/>
      <sheetName val="EST N. DE OVANDO CENTRAL (MOD. "/>
      <sheetName val="PRE Desvio Alcant.  Potable"/>
      <sheetName val="Insumos materiales"/>
      <sheetName val="Costos Mano de Obra"/>
      <sheetName val="Ana. Horm mexc mort"/>
      <sheetName val="MANO DE OBRA (2)"/>
      <sheetName val="MATERIALES LISTADO"/>
      <sheetName val="HORM. Y MORTEROS."/>
      <sheetName val="SALARIOS"/>
    </sheetNames>
    <sheetDataSet>
      <sheetData sheetId="0" refreshError="1"/>
      <sheetData sheetId="1" refreshError="1">
        <row r="12">
          <cell r="E12">
            <v>285</v>
          </cell>
        </row>
        <row r="13">
          <cell r="E13">
            <v>1832.8</v>
          </cell>
        </row>
        <row r="17">
          <cell r="E17">
            <v>2600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Analisis"/>
      <sheetName val="Pres. Adic.Y"/>
      <sheetName val="Ana"/>
      <sheetName val="LISTA DE PRECIO"/>
      <sheetName val="Presup."/>
      <sheetName val="Insumos"/>
      <sheetName val="Edificio_A"/>
      <sheetName val="Edificio_D"/>
      <sheetName val="Edicio_c"/>
      <sheetName val="electr_"/>
      <sheetName val="Unv__"/>
      <sheetName val="Anal__horm_"/>
      <sheetName val="anal_term"/>
      <sheetName val="Ana-Sanit_"/>
      <sheetName val="Pu-Sanit_"/>
      <sheetName val="PU-Elect_"/>
      <sheetName val="anal_aire"/>
      <sheetName val="climat_"/>
      <sheetName val="cuantias_"/>
      <sheetName val="planta_trata"/>
      <sheetName val="subida_materiales"/>
      <sheetName val="M__O__exc_"/>
      <sheetName val="Ana-elect_"/>
      <sheetName val="calcul_anal"/>
      <sheetName val="TIPO_C_4NIV_"/>
      <sheetName val="TIPO_I_3NIV_"/>
      <sheetName val="TIPO_F_3NIV_"/>
      <sheetName val="TIPO_F_4NIV_"/>
      <sheetName val="TIPO_I_3NIV(2)"/>
      <sheetName val="Tipo_J_3NIV_"/>
      <sheetName val="TIPO_F_3NIV__(2)"/>
      <sheetName val="Edificio_A1"/>
      <sheetName val="Edificio_D1"/>
      <sheetName val="Edicio_c1"/>
      <sheetName val="electr_1"/>
      <sheetName val="Unv__1"/>
      <sheetName val="Anal__horm_1"/>
      <sheetName val="anal_term1"/>
      <sheetName val="Ana-Sanit_1"/>
      <sheetName val="Pu-Sanit_1"/>
      <sheetName val="PU-Elect_1"/>
      <sheetName val="anal_aire1"/>
      <sheetName val="climat_1"/>
      <sheetName val="cuantias_1"/>
      <sheetName val="planta_trata1"/>
      <sheetName val="subida_materiales1"/>
      <sheetName val="M__O__exc_1"/>
      <sheetName val="Ana-elect_1"/>
      <sheetName val="calcul_anal1"/>
      <sheetName val="TIPO_C_4NIV_1"/>
      <sheetName val="TIPO_I_3NIV_1"/>
      <sheetName val="TIPO_F_3NIV_1"/>
      <sheetName val="TIPO_F_4NIV_1"/>
      <sheetName val="TIPO_I_3NIV(2)1"/>
      <sheetName val="Tipo_J_3NIV_1"/>
      <sheetName val="TIPO_F_3NIV__(2)1"/>
      <sheetName val="Mano Obra"/>
      <sheetName val="MOJornal"/>
      <sheetName val="Estructura Metalica"/>
      <sheetName val="V.Tierras A"/>
      <sheetName val="PRE Desvio Alcant.  Potable"/>
      <sheetName val="Pres__Adic_Y"/>
      <sheetName val="LISTA_DE_PRECIO"/>
      <sheetName val="Presup_"/>
      <sheetName val="Pres__Adic_Y1"/>
      <sheetName val="LISTA_DE_PRECIO1"/>
      <sheetName val="Presup_1"/>
      <sheetName val="Edificio_A2"/>
      <sheetName val="Edificio_D2"/>
      <sheetName val="Edicio_c2"/>
      <sheetName val="electr_2"/>
      <sheetName val="Unv__2"/>
      <sheetName val="Anal__horm_2"/>
      <sheetName val="anal_term2"/>
      <sheetName val="Ana-Sanit_2"/>
      <sheetName val="Pu-Sanit_2"/>
      <sheetName val="PU-Elect_2"/>
      <sheetName val="anal_aire2"/>
      <sheetName val="climat_2"/>
      <sheetName val="cuantias_2"/>
      <sheetName val="planta_trata2"/>
      <sheetName val="subida_materiales2"/>
      <sheetName val="M__O__exc_2"/>
      <sheetName val="Ana-elect_2"/>
      <sheetName val="calcul_anal2"/>
      <sheetName val="TIPO_C_4NIV_2"/>
      <sheetName val="TIPO_I_3NIV_2"/>
      <sheetName val="TIPO_F_3NIV_2"/>
      <sheetName val="TIPO_F_4NIV_2"/>
      <sheetName val="TIPO_I_3NIV(2)2"/>
      <sheetName val="Tipo_J_3NIV_2"/>
      <sheetName val="TIPO_F_3NIV__(2)2"/>
      <sheetName val="Pres__Adic_Y2"/>
      <sheetName val="LISTA_DE_PRECIO2"/>
      <sheetName val="Presup_2"/>
      <sheetName val="Edificio_A3"/>
      <sheetName val="Edificio_D3"/>
      <sheetName val="Edicio_c3"/>
      <sheetName val="electr_3"/>
      <sheetName val="Unv__3"/>
      <sheetName val="Anal__horm_3"/>
      <sheetName val="anal_term3"/>
      <sheetName val="Ana-Sanit_3"/>
      <sheetName val="Pu-Sanit_3"/>
      <sheetName val="PU-Elect_3"/>
      <sheetName val="anal_aire3"/>
      <sheetName val="climat_3"/>
      <sheetName val="cuantias_3"/>
      <sheetName val="planta_trata3"/>
      <sheetName val="subida_materiales3"/>
      <sheetName val="M__O__exc_3"/>
      <sheetName val="Ana-elect_3"/>
      <sheetName val="calcul_anal3"/>
      <sheetName val="TIPO_C_4NIV_3"/>
      <sheetName val="TIPO_I_3NIV_3"/>
      <sheetName val="TIPO_F_3NIV_3"/>
      <sheetName val="TIPO_F_4NIV_3"/>
      <sheetName val="TIPO_I_3NIV(2)3"/>
      <sheetName val="Tipo_J_3NIV_3"/>
      <sheetName val="TIPO_F_3NIV__(2)3"/>
      <sheetName val="Pres__Adic_Y3"/>
      <sheetName val="LISTA_DE_PRECIO3"/>
      <sheetName val="Presup_3"/>
      <sheetName val="Edificio_A4"/>
      <sheetName val="Edificio_D4"/>
      <sheetName val="Edicio_c4"/>
      <sheetName val="electr_4"/>
      <sheetName val="Unv__4"/>
      <sheetName val="Anal__horm_4"/>
      <sheetName val="anal_term4"/>
      <sheetName val="Ana-Sanit_4"/>
      <sheetName val="Pu-Sanit_4"/>
      <sheetName val="PU-Elect_4"/>
      <sheetName val="anal_aire4"/>
      <sheetName val="climat_4"/>
      <sheetName val="cuantias_4"/>
      <sheetName val="planta_trata4"/>
      <sheetName val="subida_materiales4"/>
      <sheetName val="M__O__exc_4"/>
      <sheetName val="Ana-elect_4"/>
      <sheetName val="calcul_anal4"/>
      <sheetName val="TIPO_C_4NIV_4"/>
      <sheetName val="TIPO_I_3NIV_4"/>
      <sheetName val="TIPO_F_3NIV_4"/>
      <sheetName val="TIPO_F_4NIV_4"/>
      <sheetName val="TIPO_I_3NIV(2)4"/>
      <sheetName val="Tipo_J_3NIV_4"/>
      <sheetName val="TIPO_F_3NIV__(2)4"/>
      <sheetName val="Pres__Adic_Y4"/>
      <sheetName val="LISTA_DE_PRECIO4"/>
      <sheetName val="Presup_4"/>
      <sheetName val="Edificio_A5"/>
      <sheetName val="Edificio_D5"/>
      <sheetName val="Edicio_c5"/>
      <sheetName val="electr_5"/>
      <sheetName val="Unv__5"/>
      <sheetName val="Anal__horm_5"/>
      <sheetName val="anal_term5"/>
      <sheetName val="Ana-Sanit_5"/>
      <sheetName val="Pu-Sanit_5"/>
      <sheetName val="PU-Elect_5"/>
      <sheetName val="anal_aire5"/>
      <sheetName val="climat_5"/>
      <sheetName val="cuantias_5"/>
      <sheetName val="planta_trata5"/>
      <sheetName val="subida_materiales5"/>
      <sheetName val="M__O__exc_5"/>
      <sheetName val="Ana-elect_5"/>
      <sheetName val="calcul_anal5"/>
      <sheetName val="TIPO_C_4NIV_5"/>
      <sheetName val="TIPO_I_3NIV_5"/>
      <sheetName val="TIPO_F_3NIV_5"/>
      <sheetName val="TIPO_F_4NIV_5"/>
      <sheetName val="TIPO_I_3NIV(2)5"/>
      <sheetName val="Tipo_J_3NIV_5"/>
      <sheetName val="TIPO_F_3NIV__(2)5"/>
      <sheetName val="Pres__Adic_Y5"/>
      <sheetName val="LISTA_DE_PRECIO5"/>
      <sheetName val="Presup_5"/>
      <sheetName val="Mano_Obra"/>
      <sheetName val="Mano_Obra1"/>
      <sheetName val="Mano_Obra2"/>
      <sheetName val="Mano_Obra3"/>
      <sheetName val="Mano_Obra4"/>
      <sheetName val="Mano_Obra5"/>
      <sheetName val="Desembolso de Caja"/>
      <sheetName val="Precio"/>
      <sheetName val="Datos"/>
      <sheetName val="Ana. blocks y termin."/>
      <sheetName val="Costos Mano de Obra"/>
      <sheetName val="Insumos materiales"/>
      <sheetName val="Ana. Horm mexc mort"/>
      <sheetName val="INS"/>
      <sheetName val="Rndmto"/>
      <sheetName val="m.o."/>
      <sheetName val="Análisis de Precios"/>
      <sheetName val="R.A.U."/>
      <sheetName val="MO"/>
      <sheetName val="PVC"/>
      <sheetName val=""/>
      <sheetName val="INSU"/>
      <sheetName val="PRES META"/>
      <sheetName val="PRES DESCUENTO"/>
      <sheetName val="PRES META CON APU LINK"/>
      <sheetName val="MO FELO"/>
      <sheetName val="MO FELO (2)"/>
      <sheetName val="ORIGINAL"/>
      <sheetName val="CANT"/>
      <sheetName val="APU"/>
      <sheetName val="gonzalo"/>
      <sheetName val="Analisis (1)"/>
      <sheetName val="Materiales"/>
      <sheetName val="Ana-Basic"/>
      <sheetName val="MOCuadrillas"/>
      <sheetName val="ins 2"/>
      <sheetName val="Mano de Obra"/>
      <sheetName val="Analisis Unitarios"/>
      <sheetName val="Cargas Sociales"/>
      <sheetName val="Datos a Project"/>
      <sheetName val="analisis de pu"/>
      <sheetName val="Tarifas de Alquiler de Equipo"/>
      <sheetName val="CUBICACION "/>
      <sheetName val="HORM_MOR"/>
    </sheetNames>
    <sheetDataSet>
      <sheetData sheetId="0">
        <row r="14">
          <cell r="D14">
            <v>1240</v>
          </cell>
        </row>
      </sheetData>
      <sheetData sheetId="1">
        <row r="14">
          <cell r="D14">
            <v>1240</v>
          </cell>
        </row>
      </sheetData>
      <sheetData sheetId="2">
        <row r="14">
          <cell r="D14">
            <v>0.3</v>
          </cell>
        </row>
      </sheetData>
      <sheetData sheetId="3">
        <row r="14">
          <cell r="D14">
            <v>0.3</v>
          </cell>
        </row>
      </sheetData>
      <sheetData sheetId="4">
        <row r="391">
          <cell r="F391">
            <v>14781.061545997285</v>
          </cell>
        </row>
      </sheetData>
      <sheetData sheetId="5">
        <row r="14">
          <cell r="D14">
            <v>1240</v>
          </cell>
        </row>
      </sheetData>
      <sheetData sheetId="6">
        <row r="14">
          <cell r="D14">
            <v>1240</v>
          </cell>
        </row>
      </sheetData>
      <sheetData sheetId="7">
        <row r="14">
          <cell r="D14">
            <v>1240</v>
          </cell>
        </row>
      </sheetData>
      <sheetData sheetId="8">
        <row r="14">
          <cell r="D14">
            <v>1240</v>
          </cell>
        </row>
      </sheetData>
      <sheetData sheetId="9" refreshError="1">
        <row r="14">
          <cell r="D14">
            <v>1240</v>
          </cell>
        </row>
        <row r="1512">
          <cell r="G1512">
            <v>3526.1216021874998</v>
          </cell>
        </row>
      </sheetData>
      <sheetData sheetId="10">
        <row r="126">
          <cell r="C126">
            <v>55</v>
          </cell>
        </row>
      </sheetData>
      <sheetData sheetId="11">
        <row r="126">
          <cell r="C126">
            <v>55</v>
          </cell>
        </row>
      </sheetData>
      <sheetData sheetId="12">
        <row r="15">
          <cell r="D15">
            <v>1240</v>
          </cell>
        </row>
      </sheetData>
      <sheetData sheetId="13">
        <row r="39">
          <cell r="D39">
            <v>4.37</v>
          </cell>
        </row>
      </sheetData>
      <sheetData sheetId="14">
        <row r="39">
          <cell r="D39">
            <v>4.37</v>
          </cell>
        </row>
      </sheetData>
      <sheetData sheetId="15">
        <row r="14">
          <cell r="D14">
            <v>0.3</v>
          </cell>
        </row>
      </sheetData>
      <sheetData sheetId="16">
        <row r="14">
          <cell r="D14">
            <v>0.3</v>
          </cell>
        </row>
      </sheetData>
      <sheetData sheetId="17"/>
      <sheetData sheetId="18"/>
      <sheetData sheetId="19">
        <row r="134">
          <cell r="D134">
            <v>550</v>
          </cell>
        </row>
      </sheetData>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39">
          <cell r="D39">
            <v>4.37</v>
          </cell>
        </row>
      </sheetData>
      <sheetData sheetId="50">
        <row r="39">
          <cell r="D39">
            <v>4.37</v>
          </cell>
        </row>
      </sheetData>
      <sheetData sheetId="51">
        <row r="39">
          <cell r="D39">
            <v>4.37</v>
          </cell>
        </row>
      </sheetData>
      <sheetData sheetId="52">
        <row r="39">
          <cell r="D39">
            <v>4.37</v>
          </cell>
        </row>
      </sheetData>
      <sheetData sheetId="53">
        <row r="39">
          <cell r="D39">
            <v>4.37</v>
          </cell>
        </row>
      </sheetData>
      <sheetData sheetId="54">
        <row r="39">
          <cell r="D39">
            <v>4.37</v>
          </cell>
        </row>
      </sheetData>
      <sheetData sheetId="55">
        <row r="39">
          <cell r="D39">
            <v>4.37</v>
          </cell>
        </row>
      </sheetData>
      <sheetData sheetId="56">
        <row r="39">
          <cell r="D39">
            <v>4.37</v>
          </cell>
        </row>
      </sheetData>
      <sheetData sheetId="57">
        <row r="39">
          <cell r="D39">
            <v>4.37</v>
          </cell>
        </row>
      </sheetData>
      <sheetData sheetId="58">
        <row r="39">
          <cell r="D39">
            <v>4.37</v>
          </cell>
        </row>
      </sheetData>
      <sheetData sheetId="59">
        <row r="39">
          <cell r="D39">
            <v>4.37</v>
          </cell>
        </row>
      </sheetData>
      <sheetData sheetId="60">
        <row r="39">
          <cell r="D39">
            <v>4.37</v>
          </cell>
        </row>
      </sheetData>
      <sheetData sheetId="61">
        <row r="39">
          <cell r="D39">
            <v>4.37</v>
          </cell>
        </row>
      </sheetData>
      <sheetData sheetId="62">
        <row r="39">
          <cell r="D39">
            <v>4.37</v>
          </cell>
        </row>
      </sheetData>
      <sheetData sheetId="63">
        <row r="39">
          <cell r="D39">
            <v>4.37</v>
          </cell>
        </row>
      </sheetData>
      <sheetData sheetId="64">
        <row r="126">
          <cell r="C126">
            <v>55</v>
          </cell>
        </row>
      </sheetData>
      <sheetData sheetId="65">
        <row r="39">
          <cell r="D39">
            <v>4.37</v>
          </cell>
        </row>
      </sheetData>
      <sheetData sheetId="66">
        <row r="126">
          <cell r="C126">
            <v>55</v>
          </cell>
        </row>
      </sheetData>
      <sheetData sheetId="67" refreshError="1"/>
      <sheetData sheetId="68">
        <row r="1512">
          <cell r="G1512">
            <v>3526.1216021874998</v>
          </cell>
        </row>
      </sheetData>
      <sheetData sheetId="69">
        <row r="134">
          <cell r="D134">
            <v>550</v>
          </cell>
        </row>
      </sheetData>
      <sheetData sheetId="70">
        <row r="126">
          <cell r="C126">
            <v>55</v>
          </cell>
        </row>
      </sheetData>
      <sheetData sheetId="71">
        <row r="39">
          <cell r="D39">
            <v>4.37</v>
          </cell>
        </row>
      </sheetData>
      <sheetData sheetId="72">
        <row r="126">
          <cell r="C126">
            <v>55</v>
          </cell>
        </row>
      </sheetData>
      <sheetData sheetId="73">
        <row r="39">
          <cell r="D39">
            <v>4.37</v>
          </cell>
        </row>
      </sheetData>
      <sheetData sheetId="74">
        <row r="39">
          <cell r="D39">
            <v>4.37</v>
          </cell>
        </row>
      </sheetData>
      <sheetData sheetId="75">
        <row r="39">
          <cell r="D39">
            <v>4.37</v>
          </cell>
        </row>
      </sheetData>
      <sheetData sheetId="76">
        <row r="39">
          <cell r="D39">
            <v>4.37</v>
          </cell>
        </row>
      </sheetData>
      <sheetData sheetId="77">
        <row r="39">
          <cell r="D39">
            <v>4.37</v>
          </cell>
        </row>
      </sheetData>
      <sheetData sheetId="78">
        <row r="39">
          <cell r="D39">
            <v>4.37</v>
          </cell>
        </row>
      </sheetData>
      <sheetData sheetId="79">
        <row r="39">
          <cell r="D39">
            <v>4.37</v>
          </cell>
        </row>
      </sheetData>
      <sheetData sheetId="80">
        <row r="39">
          <cell r="D39">
            <v>4.37</v>
          </cell>
        </row>
      </sheetData>
      <sheetData sheetId="81">
        <row r="39">
          <cell r="D39">
            <v>4.37</v>
          </cell>
        </row>
      </sheetData>
      <sheetData sheetId="82">
        <row r="39">
          <cell r="D39">
            <v>4.37</v>
          </cell>
        </row>
      </sheetData>
      <sheetData sheetId="83">
        <row r="39">
          <cell r="D39">
            <v>4.37</v>
          </cell>
        </row>
      </sheetData>
      <sheetData sheetId="84">
        <row r="39">
          <cell r="D39">
            <v>4.37</v>
          </cell>
        </row>
      </sheetData>
      <sheetData sheetId="85">
        <row r="39">
          <cell r="D39">
            <v>4.37</v>
          </cell>
        </row>
      </sheetData>
      <sheetData sheetId="86">
        <row r="39">
          <cell r="D39">
            <v>4.37</v>
          </cell>
        </row>
      </sheetData>
      <sheetData sheetId="87">
        <row r="39">
          <cell r="D39">
            <v>4.37</v>
          </cell>
        </row>
      </sheetData>
      <sheetData sheetId="88">
        <row r="39">
          <cell r="D39">
            <v>4.37</v>
          </cell>
        </row>
      </sheetData>
      <sheetData sheetId="89">
        <row r="39">
          <cell r="D39">
            <v>4.37</v>
          </cell>
        </row>
      </sheetData>
      <sheetData sheetId="90">
        <row r="39">
          <cell r="D39">
            <v>4.37</v>
          </cell>
        </row>
      </sheetData>
      <sheetData sheetId="91">
        <row r="39">
          <cell r="D39">
            <v>4.37</v>
          </cell>
        </row>
      </sheetData>
      <sheetData sheetId="92">
        <row r="39">
          <cell r="D39">
            <v>4.37</v>
          </cell>
        </row>
      </sheetData>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26">
          <cell r="C126">
            <v>55</v>
          </cell>
        </row>
      </sheetData>
      <sheetData sheetId="105">
        <row r="39">
          <cell r="D39">
            <v>4.37</v>
          </cell>
        </row>
      </sheetData>
      <sheetData sheetId="106">
        <row r="39">
          <cell r="D39">
            <v>4.37</v>
          </cell>
        </row>
      </sheetData>
      <sheetData sheetId="107">
        <row r="126">
          <cell r="C126">
            <v>55</v>
          </cell>
        </row>
      </sheetData>
      <sheetData sheetId="108">
        <row r="39">
          <cell r="D39">
            <v>4.37</v>
          </cell>
        </row>
      </sheetData>
      <sheetData sheetId="109">
        <row r="39">
          <cell r="D39">
            <v>4.37</v>
          </cell>
        </row>
      </sheetData>
      <sheetData sheetId="110">
        <row r="126">
          <cell r="C126">
            <v>55</v>
          </cell>
        </row>
      </sheetData>
      <sheetData sheetId="111">
        <row r="39">
          <cell r="D39">
            <v>4.37</v>
          </cell>
        </row>
      </sheetData>
      <sheetData sheetId="112">
        <row r="39">
          <cell r="D39">
            <v>4.37</v>
          </cell>
        </row>
      </sheetData>
      <sheetData sheetId="113">
        <row r="39">
          <cell r="D39">
            <v>4.37</v>
          </cell>
        </row>
      </sheetData>
      <sheetData sheetId="114">
        <row r="39">
          <cell r="D39">
            <v>4.37</v>
          </cell>
        </row>
      </sheetData>
      <sheetData sheetId="115">
        <row r="39">
          <cell r="D39">
            <v>4.37</v>
          </cell>
        </row>
      </sheetData>
      <sheetData sheetId="116">
        <row r="39">
          <cell r="D39">
            <v>4.37</v>
          </cell>
        </row>
      </sheetData>
      <sheetData sheetId="117">
        <row r="39">
          <cell r="D39">
            <v>4.37</v>
          </cell>
        </row>
      </sheetData>
      <sheetData sheetId="118">
        <row r="39">
          <cell r="D39">
            <v>4.37</v>
          </cell>
        </row>
      </sheetData>
      <sheetData sheetId="119">
        <row r="39">
          <cell r="D39">
            <v>4.37</v>
          </cell>
        </row>
      </sheetData>
      <sheetData sheetId="120">
        <row r="39">
          <cell r="D39">
            <v>4.37</v>
          </cell>
        </row>
      </sheetData>
      <sheetData sheetId="121">
        <row r="39">
          <cell r="D39">
            <v>4.37</v>
          </cell>
        </row>
      </sheetData>
      <sheetData sheetId="122">
        <row r="39">
          <cell r="D39">
            <v>4.37</v>
          </cell>
        </row>
      </sheetData>
      <sheetData sheetId="123">
        <row r="39">
          <cell r="D39">
            <v>4.37</v>
          </cell>
        </row>
      </sheetData>
      <sheetData sheetId="124">
        <row r="39">
          <cell r="D39">
            <v>4.37</v>
          </cell>
        </row>
      </sheetData>
      <sheetData sheetId="125">
        <row r="39">
          <cell r="D39">
            <v>4.37</v>
          </cell>
        </row>
      </sheetData>
      <sheetData sheetId="126">
        <row r="39">
          <cell r="D39">
            <v>4.37</v>
          </cell>
        </row>
      </sheetData>
      <sheetData sheetId="127">
        <row r="126">
          <cell r="C126">
            <v>55</v>
          </cell>
        </row>
      </sheetData>
      <sheetData sheetId="128">
        <row r="39">
          <cell r="D39">
            <v>4.37</v>
          </cell>
        </row>
      </sheetData>
      <sheetData sheetId="129">
        <row r="391">
          <cell r="F391">
            <v>14781.061545997285</v>
          </cell>
        </row>
      </sheetData>
      <sheetData sheetId="130">
        <row r="1512">
          <cell r="G1512">
            <v>3526.1216021874998</v>
          </cell>
        </row>
      </sheetData>
      <sheetData sheetId="131">
        <row r="1512">
          <cell r="G1512">
            <v>3526.1216021874998</v>
          </cell>
        </row>
      </sheetData>
      <sheetData sheetId="132">
        <row r="126">
          <cell r="C126">
            <v>55</v>
          </cell>
        </row>
      </sheetData>
      <sheetData sheetId="133">
        <row r="39">
          <cell r="D39">
            <v>4.37</v>
          </cell>
        </row>
      </sheetData>
      <sheetData sheetId="134">
        <row r="1512">
          <cell r="G1512">
            <v>3526.1216021874998</v>
          </cell>
        </row>
      </sheetData>
      <sheetData sheetId="135">
        <row r="126">
          <cell r="C126">
            <v>55</v>
          </cell>
        </row>
      </sheetData>
      <sheetData sheetId="136">
        <row r="39">
          <cell r="D39">
            <v>4.37</v>
          </cell>
        </row>
      </sheetData>
      <sheetData sheetId="137">
        <row r="39">
          <cell r="D39">
            <v>4.37</v>
          </cell>
        </row>
      </sheetData>
      <sheetData sheetId="138">
        <row r="126">
          <cell r="C126">
            <v>55</v>
          </cell>
        </row>
      </sheetData>
      <sheetData sheetId="139">
        <row r="39">
          <cell r="D39">
            <v>4.37</v>
          </cell>
        </row>
      </sheetData>
      <sheetData sheetId="140">
        <row r="39">
          <cell r="D39">
            <v>4.37</v>
          </cell>
        </row>
      </sheetData>
      <sheetData sheetId="141">
        <row r="39">
          <cell r="D39">
            <v>4.37</v>
          </cell>
        </row>
      </sheetData>
      <sheetData sheetId="142">
        <row r="39">
          <cell r="D39">
            <v>4.37</v>
          </cell>
        </row>
      </sheetData>
      <sheetData sheetId="143">
        <row r="39">
          <cell r="D39">
            <v>4.37</v>
          </cell>
        </row>
      </sheetData>
      <sheetData sheetId="144">
        <row r="39">
          <cell r="D39">
            <v>4.37</v>
          </cell>
        </row>
      </sheetData>
      <sheetData sheetId="145">
        <row r="39">
          <cell r="D39">
            <v>4.37</v>
          </cell>
        </row>
      </sheetData>
      <sheetData sheetId="146">
        <row r="39">
          <cell r="D39">
            <v>4.37</v>
          </cell>
        </row>
      </sheetData>
      <sheetData sheetId="147">
        <row r="39">
          <cell r="D39">
            <v>4.37</v>
          </cell>
        </row>
      </sheetData>
      <sheetData sheetId="148">
        <row r="39">
          <cell r="D39">
            <v>4.37</v>
          </cell>
        </row>
      </sheetData>
      <sheetData sheetId="149">
        <row r="39">
          <cell r="D39">
            <v>4.37</v>
          </cell>
        </row>
      </sheetData>
      <sheetData sheetId="150">
        <row r="39">
          <cell r="D39">
            <v>4.37</v>
          </cell>
        </row>
      </sheetData>
      <sheetData sheetId="151">
        <row r="39">
          <cell r="D39">
            <v>4.37</v>
          </cell>
        </row>
      </sheetData>
      <sheetData sheetId="152">
        <row r="39">
          <cell r="D39">
            <v>4.37</v>
          </cell>
        </row>
      </sheetData>
      <sheetData sheetId="153">
        <row r="39">
          <cell r="D39">
            <v>4.37</v>
          </cell>
        </row>
      </sheetData>
      <sheetData sheetId="154">
        <row r="39">
          <cell r="D39">
            <v>4.37</v>
          </cell>
        </row>
      </sheetData>
      <sheetData sheetId="155">
        <row r="126">
          <cell r="C126">
            <v>55</v>
          </cell>
        </row>
      </sheetData>
      <sheetData sheetId="156">
        <row r="39">
          <cell r="D39">
            <v>4.37</v>
          </cell>
        </row>
      </sheetData>
      <sheetData sheetId="157"/>
      <sheetData sheetId="158"/>
      <sheetData sheetId="159"/>
      <sheetData sheetId="160"/>
      <sheetData sheetId="161"/>
      <sheetData sheetId="162"/>
      <sheetData sheetId="163"/>
      <sheetData sheetId="164"/>
      <sheetData sheetId="165">
        <row r="391">
          <cell r="F391">
            <v>14781.061545997285</v>
          </cell>
        </row>
      </sheetData>
      <sheetData sheetId="166">
        <row r="126">
          <cell r="C126">
            <v>55</v>
          </cell>
        </row>
      </sheetData>
      <sheetData sheetId="167">
        <row r="39">
          <cell r="D39">
            <v>4.37</v>
          </cell>
        </row>
      </sheetData>
      <sheetData sheetId="168">
        <row r="126">
          <cell r="C126">
            <v>55</v>
          </cell>
        </row>
      </sheetData>
      <sheetData sheetId="169">
        <row r="39">
          <cell r="D39">
            <v>4.37</v>
          </cell>
        </row>
      </sheetData>
      <sheetData sheetId="170">
        <row r="39">
          <cell r="D39">
            <v>4.37</v>
          </cell>
        </row>
      </sheetData>
      <sheetData sheetId="171">
        <row r="39">
          <cell r="D39">
            <v>4.37</v>
          </cell>
        </row>
      </sheetData>
      <sheetData sheetId="172">
        <row r="126">
          <cell r="C126">
            <v>55</v>
          </cell>
        </row>
      </sheetData>
      <sheetData sheetId="173">
        <row r="39">
          <cell r="D39">
            <v>4.37</v>
          </cell>
        </row>
      </sheetData>
      <sheetData sheetId="174">
        <row r="39">
          <cell r="D39">
            <v>4.37</v>
          </cell>
        </row>
      </sheetData>
      <sheetData sheetId="175">
        <row r="39">
          <cell r="D39">
            <v>4.37</v>
          </cell>
        </row>
      </sheetData>
      <sheetData sheetId="176">
        <row r="39">
          <cell r="D39">
            <v>4.37</v>
          </cell>
        </row>
      </sheetData>
      <sheetData sheetId="177">
        <row r="39">
          <cell r="D39">
            <v>4.37</v>
          </cell>
        </row>
      </sheetData>
      <sheetData sheetId="178">
        <row r="39">
          <cell r="D39">
            <v>4.37</v>
          </cell>
        </row>
      </sheetData>
      <sheetData sheetId="179">
        <row r="39">
          <cell r="D39">
            <v>4.37</v>
          </cell>
        </row>
      </sheetData>
      <sheetData sheetId="180">
        <row r="39">
          <cell r="D39">
            <v>4.37</v>
          </cell>
        </row>
      </sheetData>
      <sheetData sheetId="181">
        <row r="39">
          <cell r="D39">
            <v>4.37</v>
          </cell>
        </row>
      </sheetData>
      <sheetData sheetId="182">
        <row r="39">
          <cell r="D39">
            <v>4.37</v>
          </cell>
        </row>
      </sheetData>
      <sheetData sheetId="183"/>
      <sheetData sheetId="184">
        <row r="1512">
          <cell r="G1512">
            <v>3526.1216021874998</v>
          </cell>
        </row>
      </sheetData>
      <sheetData sheetId="185"/>
      <sheetData sheetId="186">
        <row r="1512">
          <cell r="G1512">
            <v>3526.1216021874998</v>
          </cell>
        </row>
      </sheetData>
      <sheetData sheetId="187"/>
      <sheetData sheetId="188">
        <row r="1512">
          <cell r="G1512">
            <v>3526.1216021874998</v>
          </cell>
        </row>
      </sheetData>
      <sheetData sheetId="189">
        <row r="391">
          <cell r="F391">
            <v>14781.061545997285</v>
          </cell>
        </row>
      </sheetData>
      <sheetData sheetId="190">
        <row r="1512">
          <cell r="G1512">
            <v>3526.1216021874998</v>
          </cell>
        </row>
      </sheetData>
      <sheetData sheetId="191">
        <row r="391">
          <cell r="F391">
            <v>14781.061545997285</v>
          </cell>
        </row>
      </sheetData>
      <sheetData sheetId="192">
        <row r="126">
          <cell r="C126">
            <v>55</v>
          </cell>
        </row>
      </sheetData>
      <sheetData sheetId="193">
        <row r="39">
          <cell r="D39">
            <v>4.37</v>
          </cell>
        </row>
      </sheetData>
      <sheetData sheetId="194">
        <row r="126">
          <cell r="C126">
            <v>55</v>
          </cell>
        </row>
      </sheetData>
      <sheetData sheetId="195">
        <row r="39">
          <cell r="D39">
            <v>4.37</v>
          </cell>
        </row>
      </sheetData>
      <sheetData sheetId="196">
        <row r="126">
          <cell r="C126">
            <v>55</v>
          </cell>
        </row>
      </sheetData>
      <sheetData sheetId="197">
        <row r="39">
          <cell r="D39">
            <v>4.37</v>
          </cell>
        </row>
      </sheetData>
      <sheetData sheetId="198">
        <row r="39">
          <cell r="D39">
            <v>4.37</v>
          </cell>
        </row>
      </sheetData>
      <sheetData sheetId="199">
        <row r="39">
          <cell r="D39">
            <v>4.37</v>
          </cell>
        </row>
      </sheetData>
      <sheetData sheetId="200">
        <row r="126">
          <cell r="C126">
            <v>55</v>
          </cell>
        </row>
      </sheetData>
      <sheetData sheetId="201">
        <row r="39">
          <cell r="D39">
            <v>4.37</v>
          </cell>
        </row>
      </sheetData>
      <sheetData sheetId="202">
        <row r="39">
          <cell r="D39">
            <v>4.37</v>
          </cell>
        </row>
      </sheetData>
      <sheetData sheetId="203">
        <row r="39">
          <cell r="D39">
            <v>4.37</v>
          </cell>
        </row>
      </sheetData>
      <sheetData sheetId="204">
        <row r="39">
          <cell r="D39">
            <v>4.37</v>
          </cell>
        </row>
      </sheetData>
      <sheetData sheetId="205">
        <row r="39">
          <cell r="D39">
            <v>4.37</v>
          </cell>
        </row>
      </sheetData>
      <sheetData sheetId="206">
        <row r="39">
          <cell r="D39">
            <v>4.37</v>
          </cell>
        </row>
      </sheetData>
      <sheetData sheetId="207">
        <row r="39">
          <cell r="D39">
            <v>4.37</v>
          </cell>
        </row>
      </sheetData>
      <sheetData sheetId="208">
        <row r="39">
          <cell r="D39">
            <v>4.37</v>
          </cell>
        </row>
      </sheetData>
      <sheetData sheetId="209">
        <row r="39">
          <cell r="D39">
            <v>4.37</v>
          </cell>
        </row>
      </sheetData>
      <sheetData sheetId="210">
        <row r="39">
          <cell r="D39">
            <v>4.37</v>
          </cell>
        </row>
      </sheetData>
      <sheetData sheetId="211"/>
      <sheetData sheetId="212"/>
      <sheetData sheetId="213"/>
      <sheetData sheetId="214"/>
      <sheetData sheetId="215"/>
      <sheetData sheetId="216"/>
      <sheetData sheetId="217"/>
      <sheetData sheetId="218"/>
      <sheetData sheetId="219"/>
      <sheetData sheetId="220">
        <row r="1512">
          <cell r="G1512">
            <v>3526.1216021874998</v>
          </cell>
        </row>
      </sheetData>
      <sheetData sheetId="221"/>
      <sheetData sheetId="222">
        <row r="1512">
          <cell r="G1512">
            <v>3526.1216021874998</v>
          </cell>
        </row>
      </sheetData>
      <sheetData sheetId="223"/>
      <sheetData sheetId="224"/>
      <sheetData sheetId="225"/>
      <sheetData sheetId="226">
        <row r="391">
          <cell r="F391">
            <v>14781.061545997285</v>
          </cell>
        </row>
      </sheetData>
      <sheetData sheetId="227"/>
      <sheetData sheetId="228" refreshError="1"/>
      <sheetData sheetId="229" refreshError="1"/>
      <sheetData sheetId="230" refreshError="1"/>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sheetData sheetId="259"/>
      <sheetData sheetId="260"/>
      <sheetData sheetId="261"/>
      <sheetData sheetId="262"/>
      <sheetData sheetId="263"/>
      <sheetData sheetId="264"/>
      <sheetData sheetId="26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iscin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 val="M.O."/>
      <sheetName val="ANALISIS GENERAL"/>
      <sheetName val="INS"/>
    </sheetNames>
    <sheetDataSet>
      <sheetData sheetId="0"/>
      <sheetData sheetId="1"/>
      <sheetData sheetId="2"/>
      <sheetData sheetId="3"/>
      <sheetData sheetId="4"/>
      <sheetData sheetId="5"/>
      <sheetData sheetId="6"/>
      <sheetData sheetId="7">
        <row r="35">
          <cell r="C35">
            <v>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sumos"/>
      <sheetName val="Salón Ejecutivo"/>
      <sheetName val="Remodelación Piscina A"/>
      <sheetName val="Remodelación Piscina B"/>
      <sheetName val="Remodelación Piscina B.2"/>
      <sheetName val="Remodelación Piscina B.3"/>
      <sheetName val="Pasarela"/>
      <sheetName val="Análisis"/>
      <sheetName val="Analisis Reclamados"/>
      <sheetName val="Ins 2"/>
      <sheetName val="I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 val="Análisis"/>
    </sheetNames>
    <sheetDataSet>
      <sheetData sheetId="0" refreshError="1">
        <row r="9">
          <cell r="O9" t="str">
            <v>HTA1..M11~</v>
          </cell>
        </row>
      </sheetData>
      <sheetData sheetId="1"/>
      <sheetData sheetId="2"/>
      <sheetData sheetId="3"/>
      <sheetData sheetId="4" refreshError="1"/>
      <sheetData sheetId="5" refreshError="1"/>
      <sheetData sheetId="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 val="Análisis"/>
      <sheetName val="Presupuesto"/>
      <sheetName val="analisis1"/>
      <sheetName val="Materiales"/>
      <sheetName val="MANO DE OBRA"/>
      <sheetName val="med_mov_de_tierras"/>
      <sheetName val="med_superestruc_"/>
      <sheetName val="analisis_unitarios"/>
      <sheetName val="MOVIMIENTO_DE_TIERRAS"/>
      <sheetName val="med_terminacion"/>
      <sheetName val="RESUMEN_"/>
      <sheetName val="med_mov_de_tierras1"/>
      <sheetName val="med_superestruc_1"/>
      <sheetName val="analisis_unitarios1"/>
      <sheetName val="MOVIMIENTO_DE_TIERRAS1"/>
      <sheetName val="med_terminacion1"/>
      <sheetName val="RESUMEN_1"/>
      <sheetName val="OBS"/>
      <sheetName val="addenda"/>
      <sheetName val="med_mov_de_tierras2"/>
      <sheetName val="med_superestruc_2"/>
      <sheetName val="analisis_unitarios2"/>
      <sheetName val="MOVIMIENTO_DE_TIERRAS2"/>
      <sheetName val="med_terminacion2"/>
      <sheetName val="RESUMEN_2"/>
      <sheetName val="med_mov_de_tierras3"/>
      <sheetName val="med_superestruc_3"/>
      <sheetName val="analisis_unitarios3"/>
      <sheetName val="MOVIMIENTO_DE_TIERRAS3"/>
      <sheetName val="med_terminacion3"/>
      <sheetName val="RESUMEN_3"/>
      <sheetName val="Analisis"/>
      <sheetName val="med_mov_de_tierras4"/>
      <sheetName val="med_superestruc_4"/>
      <sheetName val="analisis_unitarios4"/>
      <sheetName val="MOVIMIENTO_DE_TIERRAS4"/>
      <sheetName val="med_terminacion4"/>
      <sheetName val="RESUMEN_4"/>
      <sheetName val="med_mov_de_tierras5"/>
      <sheetName val="med_superestruc_5"/>
      <sheetName val="analisis_unitarios5"/>
      <sheetName val="MOVIMIENTO_DE_TIERRAS5"/>
      <sheetName val="med_terminacion5"/>
      <sheetName val="RESUMEN_5"/>
      <sheetName val="peso"/>
      <sheetName val="INS"/>
      <sheetName val="HORM. Y MORTEROS."/>
      <sheetName val="SALARIOS"/>
      <sheetName val="Cargas Sociales"/>
      <sheetName val="Macro1"/>
      <sheetName val="Analisis Unit. "/>
      <sheetName val="M.O Y Rendtos"/>
      <sheetName val="Analisis de Costos"/>
    </sheetNames>
    <sheetDataSet>
      <sheetData sheetId="0">
        <row r="6">
          <cell r="D6">
            <v>0.8</v>
          </cell>
        </row>
      </sheetData>
      <sheetData sheetId="1">
        <row r="6">
          <cell r="D6">
            <v>0.8</v>
          </cell>
        </row>
      </sheetData>
      <sheetData sheetId="2">
        <row r="6">
          <cell r="D6">
            <v>0.8</v>
          </cell>
        </row>
      </sheetData>
      <sheetData sheetId="3">
        <row r="6">
          <cell r="D6">
            <v>0.8</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ow r="6">
          <cell r="D6">
            <v>0.8</v>
          </cell>
        </row>
      </sheetData>
      <sheetData sheetId="18">
        <row r="6">
          <cell r="D6">
            <v>0.8</v>
          </cell>
        </row>
      </sheetData>
      <sheetData sheetId="19"/>
      <sheetData sheetId="20" refreshError="1"/>
      <sheetData sheetId="21"/>
      <sheetData sheetId="22"/>
      <sheetData sheetId="23">
        <row r="6">
          <cell r="D6">
            <v>0.8</v>
          </cell>
        </row>
      </sheetData>
      <sheetData sheetId="24">
        <row r="6">
          <cell r="D6">
            <v>0.8</v>
          </cell>
        </row>
      </sheetData>
      <sheetData sheetId="25"/>
      <sheetData sheetId="26"/>
      <sheetData sheetId="27" refreshError="1"/>
      <sheetData sheetId="28" refreshError="1"/>
      <sheetData sheetId="29" refreshError="1"/>
      <sheetData sheetId="30" refreshError="1"/>
      <sheetData sheetId="31">
        <row r="6">
          <cell r="D6">
            <v>0.8</v>
          </cell>
        </row>
      </sheetData>
      <sheetData sheetId="32"/>
      <sheetData sheetId="33"/>
      <sheetData sheetId="34"/>
      <sheetData sheetId="35"/>
      <sheetData sheetId="36"/>
      <sheetData sheetId="37">
        <row r="6">
          <cell r="D6">
            <v>0.8</v>
          </cell>
        </row>
      </sheetData>
      <sheetData sheetId="38"/>
      <sheetData sheetId="39"/>
      <sheetData sheetId="40"/>
      <sheetData sheetId="41"/>
      <sheetData sheetId="42"/>
      <sheetData sheetId="43" refreshError="1"/>
      <sheetData sheetId="44">
        <row r="6">
          <cell r="D6">
            <v>0.8</v>
          </cell>
        </row>
      </sheetData>
      <sheetData sheetId="45"/>
      <sheetData sheetId="46"/>
      <sheetData sheetId="47"/>
      <sheetData sheetId="48"/>
      <sheetData sheetId="49"/>
      <sheetData sheetId="50">
        <row r="6">
          <cell r="D6">
            <v>0.8</v>
          </cell>
        </row>
      </sheetData>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Trabajos Generales"/>
      <sheetName val="ANALPRECIO"/>
      <sheetName val="Labor FD1"/>
      <sheetName val="Meses"/>
      <sheetName val="med.mov.de tierras"/>
      <sheetName val="Material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 val="Insumos"/>
      <sheetName val="electrico"/>
      <sheetName val="anal term"/>
      <sheetName val="Ana-Sanit."/>
      <sheetName val="Anal. horm."/>
      <sheetName val="Mat"/>
      <sheetName val="MANO DE OBRA"/>
      <sheetName val="MANT.TRANSITO"/>
      <sheetName val="LISTAS DESP"/>
      <sheetName val="Gastos_Generales5"/>
      <sheetName val="Cub__015"/>
      <sheetName val="Analisis_Costo5"/>
      <sheetName val="FCC-005_ANDAMIOS4"/>
      <sheetName val="FCC-002_ACERO4"/>
      <sheetName val="FCC-004_CALZOS4"/>
      <sheetName val="Trabajos_Generales4"/>
      <sheetName val="med_mov_de_tierras4"/>
      <sheetName val="Labor_FD14"/>
      <sheetName val="presup_4"/>
      <sheetName val="Gastos_Generales6"/>
      <sheetName val="Cub__016"/>
      <sheetName val="Analisis_Costo6"/>
      <sheetName val="FCC-005_ANDAMIOS5"/>
      <sheetName val="FCC-002_ACERO5"/>
      <sheetName val="FCC-004_CALZOS5"/>
      <sheetName val="med_mov_de_tierras5"/>
      <sheetName val="Trabajos_Generales5"/>
      <sheetName val="Labor_FD15"/>
      <sheetName val="presup_5"/>
      <sheetName val="Materiales_y_Precios"/>
      <sheetName val="MANT_TRANSITO"/>
      <sheetName val="LISTAS_DESP"/>
      <sheetName val="addenda"/>
      <sheetName val="CUBICACION "/>
      <sheetName val="A"/>
      <sheetName val="inter"/>
      <sheetName val="OBRAMANO"/>
      <sheetName val="Los Ángeles (Fase II)"/>
      <sheetName val="ANALISIS"/>
      <sheetName val="Ana"/>
      <sheetName val="Ins"/>
      <sheetName val="Ins 2"/>
      <sheetName val="Análisis"/>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row r="4">
          <cell r="A4" t="str">
            <v>Id.</v>
          </cell>
        </row>
      </sheetData>
      <sheetData sheetId="33">
        <row r="4">
          <cell r="A4" t="str">
            <v>Id.</v>
          </cell>
        </row>
      </sheetData>
      <sheetData sheetId="34">
        <row r="4">
          <cell r="A4" t="str">
            <v>Id.</v>
          </cell>
        </row>
      </sheetData>
      <sheetData sheetId="35">
        <row r="4">
          <cell r="A4" t="str">
            <v>Id.</v>
          </cell>
        </row>
      </sheetData>
      <sheetData sheetId="36">
        <row r="4">
          <cell r="A4" t="str">
            <v>Id.</v>
          </cell>
        </row>
      </sheetData>
      <sheetData sheetId="37">
        <row r="4">
          <cell r="A4" t="str">
            <v>Id.</v>
          </cell>
        </row>
      </sheetData>
      <sheetData sheetId="38">
        <row r="4">
          <cell r="A4" t="str">
            <v>Id.</v>
          </cell>
        </row>
      </sheetData>
      <sheetData sheetId="39">
        <row r="4">
          <cell r="A4" t="str">
            <v>Id.</v>
          </cell>
        </row>
      </sheetData>
      <sheetData sheetId="40">
        <row r="4">
          <cell r="A4" t="str">
            <v>Id.</v>
          </cell>
        </row>
      </sheetData>
      <sheetData sheetId="41">
        <row r="4">
          <cell r="A4" t="str">
            <v>Id.</v>
          </cell>
        </row>
      </sheetData>
      <sheetData sheetId="42">
        <row r="4">
          <cell r="A4" t="str">
            <v>Id.</v>
          </cell>
        </row>
      </sheetData>
      <sheetData sheetId="43">
        <row r="4">
          <cell r="A4" t="str">
            <v>Id.</v>
          </cell>
        </row>
      </sheetData>
      <sheetData sheetId="44">
        <row r="4">
          <cell r="A4" t="str">
            <v>Id.</v>
          </cell>
        </row>
      </sheetData>
      <sheetData sheetId="45">
        <row r="4">
          <cell r="A4" t="str">
            <v>Id.</v>
          </cell>
        </row>
      </sheetData>
      <sheetData sheetId="46">
        <row r="4">
          <cell r="A4" t="str">
            <v>Id.</v>
          </cell>
        </row>
      </sheetData>
      <sheetData sheetId="47">
        <row r="4">
          <cell r="A4" t="str">
            <v>Id.</v>
          </cell>
        </row>
      </sheetData>
      <sheetData sheetId="48">
        <row r="4">
          <cell r="A4" t="str">
            <v>Id.</v>
          </cell>
        </row>
      </sheetData>
      <sheetData sheetId="49">
        <row r="4">
          <cell r="A4" t="str">
            <v>Id.</v>
          </cell>
        </row>
      </sheetData>
      <sheetData sheetId="50">
        <row r="4">
          <cell r="A4" t="str">
            <v>Id.</v>
          </cell>
        </row>
      </sheetData>
      <sheetData sheetId="51">
        <row r="4">
          <cell r="A4" t="str">
            <v>Id.</v>
          </cell>
        </row>
      </sheetData>
      <sheetData sheetId="52">
        <row r="4">
          <cell r="A4" t="str">
            <v>Id.</v>
          </cell>
        </row>
      </sheetData>
      <sheetData sheetId="53">
        <row r="4">
          <cell r="A4" t="str">
            <v>Id.</v>
          </cell>
        </row>
      </sheetData>
      <sheetData sheetId="54">
        <row r="4">
          <cell r="A4" t="str">
            <v>Id.</v>
          </cell>
        </row>
      </sheetData>
      <sheetData sheetId="55">
        <row r="4">
          <cell r="A4" t="str">
            <v>Id.</v>
          </cell>
        </row>
      </sheetData>
      <sheetData sheetId="56">
        <row r="4">
          <cell r="A4" t="str">
            <v>Id.</v>
          </cell>
        </row>
      </sheetData>
      <sheetData sheetId="57"/>
      <sheetData sheetId="58">
        <row r="4">
          <cell r="A4" t="str">
            <v>Id.</v>
          </cell>
        </row>
      </sheetData>
      <sheetData sheetId="59">
        <row r="4">
          <cell r="A4" t="str">
            <v>Id.</v>
          </cell>
        </row>
      </sheetData>
      <sheetData sheetId="60">
        <row r="4">
          <cell r="A4" t="str">
            <v>Id.</v>
          </cell>
        </row>
      </sheetData>
      <sheetData sheetId="61">
        <row r="4">
          <cell r="A4" t="str">
            <v>Id.</v>
          </cell>
        </row>
      </sheetData>
      <sheetData sheetId="62">
        <row r="4">
          <cell r="A4" t="str">
            <v>Id.</v>
          </cell>
        </row>
      </sheetData>
      <sheetData sheetId="63">
        <row r="4">
          <cell r="A4" t="str">
            <v>Id.</v>
          </cell>
        </row>
      </sheetData>
      <sheetData sheetId="64">
        <row r="4">
          <cell r="A4" t="str">
            <v>Id.</v>
          </cell>
        </row>
      </sheetData>
      <sheetData sheetId="65">
        <row r="4">
          <cell r="A4" t="str">
            <v>Id.</v>
          </cell>
        </row>
      </sheetData>
      <sheetData sheetId="66">
        <row r="4">
          <cell r="A4" t="str">
            <v>Id.</v>
          </cell>
        </row>
      </sheetData>
      <sheetData sheetId="67"/>
      <sheetData sheetId="68"/>
      <sheetData sheetId="69">
        <row r="4">
          <cell r="A4" t="str">
            <v>Id.</v>
          </cell>
        </row>
      </sheetData>
      <sheetData sheetId="70">
        <row r="4">
          <cell r="A4" t="str">
            <v>Id.</v>
          </cell>
        </row>
      </sheetData>
      <sheetData sheetId="71">
        <row r="4">
          <cell r="A4" t="str">
            <v>Id.</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4">
          <cell r="A4" t="str">
            <v>Id.</v>
          </cell>
        </row>
      </sheetData>
      <sheetData sheetId="81">
        <row r="4">
          <cell r="A4" t="str">
            <v>Id.</v>
          </cell>
        </row>
      </sheetData>
      <sheetData sheetId="82">
        <row r="4">
          <cell r="A4" t="str">
            <v>Id.</v>
          </cell>
        </row>
      </sheetData>
      <sheetData sheetId="83">
        <row r="4">
          <cell r="A4" t="str">
            <v>Id.</v>
          </cell>
        </row>
      </sheetData>
      <sheetData sheetId="84">
        <row r="4">
          <cell r="A4" t="str">
            <v>Id.</v>
          </cell>
        </row>
      </sheetData>
      <sheetData sheetId="85">
        <row r="4">
          <cell r="A4" t="str">
            <v>Id.</v>
          </cell>
        </row>
      </sheetData>
      <sheetData sheetId="86">
        <row r="4">
          <cell r="A4" t="str">
            <v>Id.</v>
          </cell>
        </row>
      </sheetData>
      <sheetData sheetId="87">
        <row r="4">
          <cell r="A4" t="str">
            <v>Id.</v>
          </cell>
        </row>
      </sheetData>
      <sheetData sheetId="88">
        <row r="4">
          <cell r="A4" t="str">
            <v>Id.</v>
          </cell>
        </row>
      </sheetData>
      <sheetData sheetId="89">
        <row r="4">
          <cell r="A4" t="str">
            <v>Id.</v>
          </cell>
        </row>
      </sheetData>
      <sheetData sheetId="90">
        <row r="4">
          <cell r="A4" t="str">
            <v>Id.</v>
          </cell>
        </row>
      </sheetData>
      <sheetData sheetId="91">
        <row r="4">
          <cell r="A4" t="str">
            <v>Id.</v>
          </cell>
        </row>
      </sheetData>
      <sheetData sheetId="92">
        <row r="4">
          <cell r="A4" t="str">
            <v>Id.</v>
          </cell>
        </row>
      </sheetData>
      <sheetData sheetId="93">
        <row r="4">
          <cell r="A4" t="str">
            <v>Id.</v>
          </cell>
        </row>
      </sheetData>
      <sheetData sheetId="94">
        <row r="4">
          <cell r="A4" t="str">
            <v>Id.</v>
          </cell>
        </row>
      </sheetData>
      <sheetData sheetId="95">
        <row r="4">
          <cell r="A4" t="str">
            <v>Id.</v>
          </cell>
        </row>
      </sheetData>
      <sheetData sheetId="96">
        <row r="4">
          <cell r="A4" t="str">
            <v>Id.</v>
          </cell>
        </row>
      </sheetData>
      <sheetData sheetId="97">
        <row r="4">
          <cell r="A4" t="str">
            <v>Id.</v>
          </cell>
        </row>
      </sheetData>
      <sheetData sheetId="98">
        <row r="4">
          <cell r="A4" t="str">
            <v>Id.</v>
          </cell>
        </row>
      </sheetData>
      <sheetData sheetId="99">
        <row r="4">
          <cell r="A4" t="str">
            <v>Id.</v>
          </cell>
        </row>
      </sheetData>
      <sheetData sheetId="100">
        <row r="4">
          <cell r="A4" t="str">
            <v>Id.</v>
          </cell>
        </row>
      </sheetData>
      <sheetData sheetId="101">
        <row r="4">
          <cell r="A4" t="str">
            <v>Id.</v>
          </cell>
        </row>
      </sheetData>
      <sheetData sheetId="102">
        <row r="4">
          <cell r="A4" t="str">
            <v>Id.</v>
          </cell>
        </row>
      </sheetData>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 val="RECLAMACION 3"/>
      <sheetName val="INSU"/>
      <sheetName val="MO"/>
      <sheetName val="Ins 2"/>
      <sheetName val="INSUMOS"/>
      <sheetName val="HORM. Y MORTEROS."/>
      <sheetName val="SALARIOS"/>
      <sheetName val="Col.Amarre"/>
      <sheetName val="Escalera"/>
      <sheetName val="Muros"/>
      <sheetName val="Materiales"/>
      <sheetName val="Herram"/>
      <sheetName val="Resumen Precio Equipos"/>
      <sheetName val="O.M. y Salarios"/>
      <sheetName val="M_O_"/>
      <sheetName val="RECLAMACION_3"/>
      <sheetName val="Ins_2"/>
    </sheetNames>
    <sheetDataSet>
      <sheetData sheetId="0">
        <row r="561">
          <cell r="D561">
            <v>36.01</v>
          </cell>
        </row>
      </sheetData>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 sheetId="10">
        <row r="568">
          <cell r="D568" t="str">
            <v>m3</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 val="CRONOGRAMA FISICO FINANCIERO"/>
      <sheetName val="anal term"/>
      <sheetName val="Recursos"/>
      <sheetName val="I.HORMIGON"/>
      <sheetName val="peso"/>
      <sheetName val="directos"/>
      <sheetName val="Materiales"/>
      <sheetName val="Salarios"/>
    </sheetNames>
    <sheetDataSet>
      <sheetData sheetId="0">
        <row r="3">
          <cell r="D3">
            <v>1352</v>
          </cell>
        </row>
      </sheetData>
      <sheetData sheetId="1">
        <row r="3">
          <cell r="B3">
            <v>830</v>
          </cell>
        </row>
      </sheetData>
      <sheetData sheetId="2">
        <row r="239">
          <cell r="E239">
            <v>2690.8249815051054</v>
          </cell>
        </row>
      </sheetData>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s>
    <sheetDataSet>
      <sheetData sheetId="0"/>
      <sheetData sheetId="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rel(OBINSA)"/>
      <sheetName val="Pres."/>
      <sheetName val="med.mov.de tierras"/>
      <sheetName val="Hoja1"/>
      <sheetName val="Presupuesto"/>
      <sheetName val="Ins"/>
      <sheetName val="med.mov.de tierras2"/>
    </sheetNames>
    <sheetDataSet>
      <sheetData sheetId="0">
        <row r="107">
          <cell r="H107">
            <v>8351734.1800199989</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sheetData sheetId="1" refreshError="1">
        <row r="11">
          <cell r="B11">
            <v>1.4428531746653097</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Analisis"/>
      <sheetName val="M.O."/>
      <sheetName val="caseta_de_planta_(2)"/>
      <sheetName val="cisterna_"/>
      <sheetName val="caseta_de_planta"/>
      <sheetName val="Relacion_de_proyecto"/>
      <sheetName val="Análisis_de_Precios"/>
      <sheetName val="caseta_de_planta_(2)1"/>
      <sheetName val="cisterna_1"/>
      <sheetName val="caseta_de_planta1"/>
      <sheetName val="Relacion_de_proyecto1"/>
      <sheetName val="Análisis_de_Precios1"/>
      <sheetName val="PRES META"/>
      <sheetName val="PRES DESCUENTO"/>
      <sheetName val="PRES META CON APU LINK"/>
      <sheetName val="MO FELO"/>
      <sheetName val="MO FELO (2)"/>
      <sheetName val="ORIGINAL"/>
      <sheetName val="CANT"/>
      <sheetName val="APU"/>
      <sheetName val="analisis detallado"/>
      <sheetName val="Ins"/>
      <sheetName val="MATERIALES_LISTADO"/>
      <sheetName val="MO"/>
      <sheetName val="M_O_1"/>
      <sheetName val="M_O_"/>
      <sheetName val="presup"/>
      <sheetName val="PRES no"/>
      <sheetName val="ANALISIS STO DGO"/>
      <sheetName val="MATERIALES"/>
      <sheetName val="Mano Obra"/>
      <sheetName val="Cotización Metalesa"/>
      <sheetName val="Col.Amarre"/>
      <sheetName val="Escalera"/>
      <sheetName val="Muros"/>
      <sheetName val="Rendimientos OM"/>
      <sheetName val="Ana"/>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7">
          <cell r="C7" t="str">
            <v>Cant.</v>
          </cell>
        </row>
      </sheetData>
      <sheetData sheetId="6"/>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C7" t="str">
            <v>Cant.</v>
          </cell>
        </row>
      </sheetData>
      <sheetData sheetId="20" refreshError="1"/>
      <sheetData sheetId="21">
        <row r="7">
          <cell r="C7" t="str">
            <v>Cant.</v>
          </cell>
        </row>
      </sheetData>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row r="1">
          <cell r="E1">
            <v>0</v>
          </cell>
        </row>
      </sheetData>
      <sheetData sheetId="28">
        <row r="1">
          <cell r="E1">
            <v>0</v>
          </cell>
        </row>
      </sheetData>
      <sheetData sheetId="29">
        <row r="1">
          <cell r="E1">
            <v>0</v>
          </cell>
        </row>
      </sheetData>
      <sheetData sheetId="30">
        <row r="1">
          <cell r="E1">
            <v>0</v>
          </cell>
        </row>
      </sheetData>
      <sheetData sheetId="31">
        <row r="1">
          <cell r="E1">
            <v>0</v>
          </cell>
        </row>
      </sheetData>
      <sheetData sheetId="32">
        <row r="1">
          <cell r="E1">
            <v>0</v>
          </cell>
        </row>
      </sheetData>
      <sheetData sheetId="33">
        <row r="6">
          <cell r="E6" t="str">
            <v>P.U. RD$</v>
          </cell>
        </row>
      </sheetData>
      <sheetData sheetId="34">
        <row r="6">
          <cell r="E6" t="str">
            <v>P.U. RD$</v>
          </cell>
        </row>
      </sheetData>
      <sheetData sheetId="35" refreshError="1"/>
      <sheetData sheetId="36" refreshError="1"/>
      <sheetData sheetId="37" refreshError="1"/>
      <sheetData sheetId="38" refreshError="1"/>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efreshError="1"/>
      <sheetData sheetId="5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
      <sheetName val="Cubicación"/>
      <sheetName val="Resumen"/>
      <sheetName val="Flujograma 2"/>
      <sheetName val="Pago Cubicaciones"/>
    </sheetNames>
    <sheetDataSet>
      <sheetData sheetId="0" refreshError="1"/>
      <sheetData sheetId="1">
        <row r="138">
          <cell r="P138">
            <v>91254.508800000011</v>
          </cell>
        </row>
        <row r="269">
          <cell r="P269">
            <v>88180.369600000005</v>
          </cell>
        </row>
        <row r="401">
          <cell r="P401">
            <v>66039.507599999997</v>
          </cell>
        </row>
        <row r="535">
          <cell r="P535">
            <v>67281.496400000004</v>
          </cell>
        </row>
        <row r="653">
          <cell r="P653">
            <v>73941.508800000011</v>
          </cell>
        </row>
        <row r="768">
          <cell r="P768">
            <v>86583.652799999996</v>
          </cell>
        </row>
        <row r="883">
          <cell r="P883">
            <v>101637.17000000001</v>
          </cell>
        </row>
        <row r="998">
          <cell r="P998">
            <v>73941.508800000011</v>
          </cell>
        </row>
        <row r="1113">
          <cell r="P1113">
            <v>73941.508800000011</v>
          </cell>
        </row>
        <row r="1231">
          <cell r="P1231">
            <v>74255.358400000012</v>
          </cell>
        </row>
        <row r="1346">
          <cell r="P1346">
            <v>74993.118400000007</v>
          </cell>
        </row>
        <row r="1461">
          <cell r="P1461">
            <v>74993.118400000007</v>
          </cell>
        </row>
        <row r="1576">
          <cell r="P1576">
            <v>65108.816400000003</v>
          </cell>
        </row>
        <row r="1690">
          <cell r="P1690">
            <v>74255.358400000012</v>
          </cell>
        </row>
        <row r="1805">
          <cell r="P1805">
            <v>66975.940800000011</v>
          </cell>
        </row>
        <row r="1920">
          <cell r="P1920">
            <v>74255.358400000012</v>
          </cell>
        </row>
        <row r="2037">
          <cell r="P2037">
            <v>102212.40239999999</v>
          </cell>
        </row>
        <row r="2150">
          <cell r="P2150">
            <v>137598.35320000001</v>
          </cell>
        </row>
      </sheetData>
      <sheetData sheetId="2"/>
      <sheetData sheetId="3" refreshError="1"/>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1"/>
      <sheetName val="PRES__BOCA_NUEVA1"/>
      <sheetName val="CONTRARO_SEÑALIZACIONES1"/>
      <sheetName val="ANALISIS_STO_DGO"/>
      <sheetName val="PRES__BOCA_NUEVA"/>
      <sheetName val="CONTRARO_SEÑALIZACIONES"/>
      <sheetName val="Presup"/>
      <sheetName val="EDIFICIO COUNTERS"/>
      <sheetName val="Presup."/>
      <sheetName val="LISTADO INSUMOS DEL 2000"/>
    </sheetNames>
    <sheetDataSet>
      <sheetData sheetId="0"/>
      <sheetData sheetId="1"/>
      <sheetData sheetId="2" refreshError="1"/>
      <sheetData sheetId="3" refreshError="1"/>
      <sheetData sheetId="4" refreshError="1"/>
      <sheetData sheetId="5"/>
      <sheetData sheetId="6"/>
      <sheetData sheetId="7" refreshError="1"/>
      <sheetData sheetId="8"/>
      <sheetData sheetId="9"/>
      <sheetData sheetId="10"/>
      <sheetData sheetId="11" refreshError="1"/>
      <sheetData sheetId="12" refreshError="1"/>
      <sheetData sheetId="13" refreshError="1"/>
      <sheetData sheetId="1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Villas"/>
      <sheetName val="Piscina"/>
      <sheetName val="Análisis"/>
      <sheetName val="Palapas"/>
      <sheetName val="Presentación"/>
    </sheetNames>
    <sheetDataSet>
      <sheetData sheetId="0">
        <row r="80">
          <cell r="E80">
            <v>44</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82"/>
  <sheetViews>
    <sheetView showZeros="0" tabSelected="1" view="pageBreakPreview" topLeftCell="B1" zoomScaleNormal="100" zoomScaleSheetLayoutView="100" workbookViewId="0">
      <selection activeCell="B2638" sqref="B2638"/>
    </sheetView>
  </sheetViews>
  <sheetFormatPr baseColWidth="10" defaultRowHeight="15" x14ac:dyDescent="0.25"/>
  <cols>
    <col min="1" max="1" width="8.7109375" style="386" customWidth="1"/>
    <col min="2" max="2" width="76.5703125" style="386" customWidth="1"/>
    <col min="3" max="3" width="11.28515625" style="114" customWidth="1"/>
    <col min="4" max="4" width="8.5703125" style="844" customWidth="1"/>
    <col min="5" max="5" width="15.5703125" style="845" customWidth="1"/>
    <col min="6" max="6" width="17.5703125" style="845" customWidth="1"/>
    <col min="7" max="7" width="11.42578125" style="118"/>
    <col min="8" max="8" width="16.85546875" style="118" bestFit="1" customWidth="1"/>
    <col min="9" max="16384" width="11.42578125" style="118"/>
  </cols>
  <sheetData>
    <row r="1" spans="1:6" x14ac:dyDescent="0.25">
      <c r="A1" s="109"/>
      <c r="B1" s="109"/>
      <c r="C1" s="110"/>
      <c r="D1" s="110"/>
      <c r="E1" s="110"/>
      <c r="F1" s="110"/>
    </row>
    <row r="2" spans="1:6" x14ac:dyDescent="0.25">
      <c r="A2" s="54" t="s">
        <v>743</v>
      </c>
      <c r="B2" s="970" t="s">
        <v>1161</v>
      </c>
      <c r="C2" s="970"/>
      <c r="D2" s="970"/>
      <c r="E2" s="970"/>
      <c r="F2" s="970"/>
    </row>
    <row r="3" spans="1:6" x14ac:dyDescent="0.25">
      <c r="A3" s="971" t="s">
        <v>744</v>
      </c>
      <c r="B3" s="971"/>
      <c r="C3" s="111"/>
      <c r="D3" s="111"/>
      <c r="E3" s="111"/>
      <c r="F3" s="111"/>
    </row>
    <row r="4" spans="1:6" x14ac:dyDescent="0.25">
      <c r="A4" s="112" t="s">
        <v>1157</v>
      </c>
      <c r="B4" s="113">
        <v>16774</v>
      </c>
      <c r="D4" s="115" t="s">
        <v>1158</v>
      </c>
      <c r="E4" s="116" t="s">
        <v>15</v>
      </c>
      <c r="F4" s="117"/>
    </row>
    <row r="5" spans="1:6" x14ac:dyDescent="0.25">
      <c r="A5" s="972" t="s">
        <v>1159</v>
      </c>
      <c r="B5" s="972"/>
      <c r="C5" s="972"/>
      <c r="D5" s="972"/>
      <c r="E5" s="972"/>
      <c r="F5" s="972"/>
    </row>
    <row r="6" spans="1:6" x14ac:dyDescent="0.25">
      <c r="A6" s="119" t="s">
        <v>0</v>
      </c>
      <c r="B6" s="120" t="s">
        <v>1</v>
      </c>
      <c r="C6" s="121" t="s">
        <v>71</v>
      </c>
      <c r="D6" s="120" t="s">
        <v>2</v>
      </c>
      <c r="E6" s="120" t="s">
        <v>58</v>
      </c>
      <c r="F6" s="122" t="s">
        <v>72</v>
      </c>
    </row>
    <row r="7" spans="1:6" x14ac:dyDescent="0.25">
      <c r="A7" s="123"/>
      <c r="B7" s="124"/>
      <c r="C7" s="125"/>
      <c r="D7" s="126"/>
      <c r="E7" s="846"/>
      <c r="F7" s="127"/>
    </row>
    <row r="8" spans="1:6" x14ac:dyDescent="0.25">
      <c r="A8" s="128" t="s">
        <v>167</v>
      </c>
      <c r="B8" s="129" t="s">
        <v>1017</v>
      </c>
      <c r="C8" s="130"/>
      <c r="D8" s="131"/>
      <c r="E8" s="847"/>
      <c r="F8" s="132"/>
    </row>
    <row r="9" spans="1:6" x14ac:dyDescent="0.25">
      <c r="A9" s="133"/>
      <c r="B9" s="134"/>
      <c r="C9" s="130"/>
      <c r="D9" s="131"/>
      <c r="E9" s="847"/>
      <c r="F9" s="132"/>
    </row>
    <row r="10" spans="1:6" x14ac:dyDescent="0.25">
      <c r="A10" s="135" t="s">
        <v>858</v>
      </c>
      <c r="B10" s="32" t="s">
        <v>169</v>
      </c>
      <c r="C10" s="136"/>
      <c r="D10" s="137"/>
      <c r="E10" s="848"/>
      <c r="F10" s="138"/>
    </row>
    <row r="11" spans="1:6" x14ac:dyDescent="0.25">
      <c r="A11" s="139"/>
      <c r="B11" s="140"/>
      <c r="C11" s="136"/>
      <c r="D11" s="137"/>
      <c r="E11" s="848"/>
      <c r="F11" s="138"/>
    </row>
    <row r="12" spans="1:6" x14ac:dyDescent="0.25">
      <c r="A12" s="141">
        <v>1</v>
      </c>
      <c r="B12" s="142" t="s">
        <v>170</v>
      </c>
      <c r="C12" s="143">
        <v>50</v>
      </c>
      <c r="D12" s="144" t="s">
        <v>11</v>
      </c>
      <c r="E12" s="848"/>
      <c r="F12" s="145">
        <f t="shared" ref="F12:F28" si="0">ROUND(C12*E12,2)</f>
        <v>0</v>
      </c>
    </row>
    <row r="13" spans="1:6" x14ac:dyDescent="0.25">
      <c r="A13" s="146"/>
      <c r="B13" s="140"/>
      <c r="C13" s="136"/>
      <c r="D13" s="144"/>
      <c r="E13" s="848"/>
      <c r="F13" s="145">
        <f t="shared" si="0"/>
        <v>0</v>
      </c>
    </row>
    <row r="14" spans="1:6" x14ac:dyDescent="0.25">
      <c r="A14" s="147">
        <v>2</v>
      </c>
      <c r="B14" s="148" t="s">
        <v>17</v>
      </c>
      <c r="C14" s="136"/>
      <c r="D14" s="149"/>
      <c r="E14" s="848"/>
      <c r="F14" s="145">
        <f t="shared" si="0"/>
        <v>0</v>
      </c>
    </row>
    <row r="15" spans="1:6" x14ac:dyDescent="0.25">
      <c r="A15" s="150">
        <f>+A14+0.1</f>
        <v>2.1</v>
      </c>
      <c r="B15" s="36" t="s">
        <v>175</v>
      </c>
      <c r="C15" s="143">
        <v>49</v>
      </c>
      <c r="D15" s="34" t="s">
        <v>5</v>
      </c>
      <c r="E15" s="848"/>
      <c r="F15" s="145">
        <f t="shared" si="0"/>
        <v>0</v>
      </c>
    </row>
    <row r="16" spans="1:6" x14ac:dyDescent="0.25">
      <c r="A16" s="150">
        <f t="shared" ref="A16:A18" si="1">+A15+0.1</f>
        <v>2.2000000000000002</v>
      </c>
      <c r="B16" s="36" t="s">
        <v>152</v>
      </c>
      <c r="C16" s="143">
        <v>4</v>
      </c>
      <c r="D16" s="34" t="s">
        <v>33</v>
      </c>
      <c r="E16" s="848"/>
      <c r="F16" s="145">
        <f t="shared" si="0"/>
        <v>0</v>
      </c>
    </row>
    <row r="17" spans="1:6" x14ac:dyDescent="0.25">
      <c r="A17" s="150">
        <f>+A16+0.1</f>
        <v>2.2999999999999998</v>
      </c>
      <c r="B17" s="36" t="s">
        <v>176</v>
      </c>
      <c r="C17" s="143">
        <v>41.21</v>
      </c>
      <c r="D17" s="34" t="s">
        <v>6</v>
      </c>
      <c r="E17" s="848"/>
      <c r="F17" s="145">
        <f t="shared" si="0"/>
        <v>0</v>
      </c>
    </row>
    <row r="18" spans="1:6" x14ac:dyDescent="0.25">
      <c r="A18" s="150">
        <f t="shared" si="1"/>
        <v>2.4</v>
      </c>
      <c r="B18" s="36" t="s">
        <v>177</v>
      </c>
      <c r="C18" s="143">
        <v>21.5</v>
      </c>
      <c r="D18" s="34" t="s">
        <v>18</v>
      </c>
      <c r="E18" s="848"/>
      <c r="F18" s="145">
        <f t="shared" si="0"/>
        <v>0</v>
      </c>
    </row>
    <row r="19" spans="1:6" x14ac:dyDescent="0.25">
      <c r="A19" s="151"/>
      <c r="B19" s="140"/>
      <c r="C19" s="152"/>
      <c r="D19" s="144"/>
      <c r="E19" s="849"/>
      <c r="F19" s="145">
        <f t="shared" si="0"/>
        <v>0</v>
      </c>
    </row>
    <row r="20" spans="1:6" x14ac:dyDescent="0.25">
      <c r="A20" s="147">
        <v>3</v>
      </c>
      <c r="B20" s="142" t="s">
        <v>178</v>
      </c>
      <c r="C20" s="152"/>
      <c r="D20" s="144"/>
      <c r="E20" s="849"/>
      <c r="F20" s="145">
        <f t="shared" si="0"/>
        <v>0</v>
      </c>
    </row>
    <row r="21" spans="1:6" x14ac:dyDescent="0.25">
      <c r="A21" s="150">
        <f>+A20+0.1</f>
        <v>3.1</v>
      </c>
      <c r="B21" s="153" t="s">
        <v>187</v>
      </c>
      <c r="C21" s="136">
        <v>51.5</v>
      </c>
      <c r="D21" s="144" t="s">
        <v>11</v>
      </c>
      <c r="E21" s="848"/>
      <c r="F21" s="145">
        <f t="shared" si="0"/>
        <v>0</v>
      </c>
    </row>
    <row r="22" spans="1:6" x14ac:dyDescent="0.25">
      <c r="A22" s="154"/>
      <c r="B22" s="153"/>
      <c r="C22" s="136"/>
      <c r="D22" s="144"/>
      <c r="E22" s="848"/>
      <c r="F22" s="145">
        <f t="shared" si="0"/>
        <v>0</v>
      </c>
    </row>
    <row r="23" spans="1:6" x14ac:dyDescent="0.25">
      <c r="A23" s="147">
        <v>4</v>
      </c>
      <c r="B23" s="142" t="s">
        <v>179</v>
      </c>
      <c r="C23" s="136"/>
      <c r="D23" s="144"/>
      <c r="E23" s="848"/>
      <c r="F23" s="145">
        <f t="shared" si="0"/>
        <v>0</v>
      </c>
    </row>
    <row r="24" spans="1:6" x14ac:dyDescent="0.25">
      <c r="A24" s="150">
        <f>+A23+0.1</f>
        <v>4.0999999999999996</v>
      </c>
      <c r="B24" s="153" t="s">
        <v>188</v>
      </c>
      <c r="C24" s="136">
        <v>50</v>
      </c>
      <c r="D24" s="144" t="s">
        <v>11</v>
      </c>
      <c r="E24" s="848"/>
      <c r="F24" s="145">
        <f t="shared" si="0"/>
        <v>0</v>
      </c>
    </row>
    <row r="25" spans="1:6" x14ac:dyDescent="0.25">
      <c r="A25" s="154"/>
      <c r="B25" s="153"/>
      <c r="C25" s="136"/>
      <c r="D25" s="144"/>
      <c r="E25" s="848"/>
      <c r="F25" s="145">
        <f t="shared" si="0"/>
        <v>0</v>
      </c>
    </row>
    <row r="26" spans="1:6" x14ac:dyDescent="0.25">
      <c r="A26" s="147">
        <v>5</v>
      </c>
      <c r="B26" s="142" t="s">
        <v>153</v>
      </c>
      <c r="C26" s="136"/>
      <c r="D26" s="144"/>
      <c r="E26" s="848"/>
      <c r="F26" s="145">
        <f t="shared" si="0"/>
        <v>0</v>
      </c>
    </row>
    <row r="27" spans="1:6" x14ac:dyDescent="0.25">
      <c r="A27" s="150">
        <f>+A26+0.1</f>
        <v>5.0999999999999996</v>
      </c>
      <c r="B27" s="153" t="s">
        <v>188</v>
      </c>
      <c r="C27" s="136">
        <v>50</v>
      </c>
      <c r="D27" s="144" t="s">
        <v>11</v>
      </c>
      <c r="E27" s="848"/>
      <c r="F27" s="145">
        <f t="shared" si="0"/>
        <v>0</v>
      </c>
    </row>
    <row r="28" spans="1:6" x14ac:dyDescent="0.25">
      <c r="A28" s="154"/>
      <c r="B28" s="153"/>
      <c r="C28" s="136"/>
      <c r="D28" s="144"/>
      <c r="E28" s="848"/>
      <c r="F28" s="145">
        <f t="shared" si="0"/>
        <v>0</v>
      </c>
    </row>
    <row r="29" spans="1:6" ht="25.5" x14ac:dyDescent="0.25">
      <c r="A29" s="155">
        <v>6</v>
      </c>
      <c r="B29" s="156" t="s">
        <v>749</v>
      </c>
      <c r="C29" s="136">
        <v>15</v>
      </c>
      <c r="D29" s="157" t="s">
        <v>74</v>
      </c>
      <c r="E29" s="848"/>
      <c r="F29" s="145">
        <f>ROUND(C29*E29,2)/100</f>
        <v>0</v>
      </c>
    </row>
    <row r="30" spans="1:6" x14ac:dyDescent="0.25">
      <c r="A30" s="158"/>
      <c r="B30" s="159"/>
      <c r="C30" s="136"/>
      <c r="D30" s="144"/>
      <c r="E30" s="848"/>
      <c r="F30" s="145">
        <f t="shared" ref="F30:F33" si="2">ROUND(C30*E30,2)</f>
        <v>0</v>
      </c>
    </row>
    <row r="31" spans="1:6" ht="51" x14ac:dyDescent="0.25">
      <c r="A31" s="57">
        <v>7</v>
      </c>
      <c r="B31" s="75" t="s">
        <v>183</v>
      </c>
      <c r="C31" s="136">
        <v>50</v>
      </c>
      <c r="D31" s="160" t="s">
        <v>11</v>
      </c>
      <c r="E31" s="850"/>
      <c r="F31" s="145">
        <f t="shared" si="2"/>
        <v>0</v>
      </c>
    </row>
    <row r="32" spans="1:6" x14ac:dyDescent="0.25">
      <c r="A32" s="161"/>
      <c r="B32" s="36"/>
      <c r="C32" s="162"/>
      <c r="D32" s="160"/>
      <c r="E32" s="851"/>
      <c r="F32" s="145">
        <f t="shared" si="2"/>
        <v>0</v>
      </c>
    </row>
    <row r="33" spans="1:6" x14ac:dyDescent="0.25">
      <c r="A33" s="57">
        <v>8</v>
      </c>
      <c r="B33" s="36" t="s">
        <v>184</v>
      </c>
      <c r="C33" s="136">
        <v>50</v>
      </c>
      <c r="D33" s="160" t="s">
        <v>11</v>
      </c>
      <c r="E33" s="850"/>
      <c r="F33" s="145">
        <f t="shared" si="2"/>
        <v>0</v>
      </c>
    </row>
    <row r="34" spans="1:6" x14ac:dyDescent="0.25">
      <c r="A34" s="87"/>
      <c r="B34" s="163" t="s">
        <v>909</v>
      </c>
      <c r="C34" s="164"/>
      <c r="D34" s="164"/>
      <c r="E34" s="852"/>
      <c r="F34" s="165">
        <f>SUM(F12:F33)</f>
        <v>0</v>
      </c>
    </row>
    <row r="35" spans="1:6" x14ac:dyDescent="0.25">
      <c r="A35" s="166"/>
      <c r="B35" s="167"/>
      <c r="C35" s="168"/>
      <c r="D35" s="169"/>
      <c r="E35" s="853"/>
      <c r="F35" s="170"/>
    </row>
    <row r="36" spans="1:6" x14ac:dyDescent="0.25">
      <c r="A36" s="135" t="s">
        <v>860</v>
      </c>
      <c r="B36" s="171" t="s">
        <v>862</v>
      </c>
      <c r="C36" s="152"/>
      <c r="D36" s="144"/>
      <c r="E36" s="854"/>
      <c r="F36" s="172"/>
    </row>
    <row r="37" spans="1:6" x14ac:dyDescent="0.25">
      <c r="A37" s="133"/>
      <c r="B37" s="134"/>
      <c r="C37" s="130"/>
      <c r="D37" s="131"/>
      <c r="E37" s="847"/>
      <c r="F37" s="132"/>
    </row>
    <row r="38" spans="1:6" x14ac:dyDescent="0.25">
      <c r="A38" s="90">
        <v>1</v>
      </c>
      <c r="B38" s="173" t="s">
        <v>137</v>
      </c>
      <c r="C38" s="174"/>
      <c r="D38" s="174"/>
      <c r="E38" s="42"/>
      <c r="F38" s="175"/>
    </row>
    <row r="39" spans="1:6" x14ac:dyDescent="0.25">
      <c r="A39" s="91">
        <v>1.1000000000000001</v>
      </c>
      <c r="B39" s="75" t="s">
        <v>203</v>
      </c>
      <c r="C39" s="143">
        <v>4</v>
      </c>
      <c r="D39" s="43" t="s">
        <v>204</v>
      </c>
      <c r="E39" s="35"/>
      <c r="F39" s="176">
        <f>ROUND(C39*E39,2)</f>
        <v>0</v>
      </c>
    </row>
    <row r="40" spans="1:6" x14ac:dyDescent="0.25">
      <c r="A40" s="56"/>
      <c r="B40" s="31"/>
      <c r="C40" s="29"/>
      <c r="D40" s="26"/>
      <c r="E40" s="30"/>
      <c r="F40" s="177"/>
    </row>
    <row r="41" spans="1:6" x14ac:dyDescent="0.25">
      <c r="A41" s="178">
        <v>2</v>
      </c>
      <c r="B41" s="173" t="s">
        <v>17</v>
      </c>
      <c r="C41" s="143"/>
      <c r="D41" s="174"/>
      <c r="E41" s="35"/>
      <c r="F41" s="176"/>
    </row>
    <row r="42" spans="1:6" x14ac:dyDescent="0.25">
      <c r="A42" s="179">
        <v>2.1</v>
      </c>
      <c r="B42" s="180" t="s">
        <v>205</v>
      </c>
      <c r="C42" s="39">
        <v>812.78</v>
      </c>
      <c r="D42" s="43" t="s">
        <v>5</v>
      </c>
      <c r="E42" s="855"/>
      <c r="F42" s="176">
        <f>ROUND(C42*E42,2)</f>
        <v>0</v>
      </c>
    </row>
    <row r="43" spans="1:6" ht="25.5" x14ac:dyDescent="0.25">
      <c r="A43" s="179">
        <f t="shared" ref="A43" si="3">0.1+A42</f>
        <v>2.2000000000000002</v>
      </c>
      <c r="B43" s="36" t="s">
        <v>206</v>
      </c>
      <c r="C43" s="39">
        <v>279.77999999999997</v>
      </c>
      <c r="D43" s="43" t="s">
        <v>6</v>
      </c>
      <c r="E43" s="855"/>
      <c r="F43" s="181">
        <f t="shared" ref="F43" si="4">ROUND(E43*C43,2)</f>
        <v>0</v>
      </c>
    </row>
    <row r="44" spans="1:6" x14ac:dyDescent="0.25">
      <c r="A44" s="179">
        <v>2.2999999999999998</v>
      </c>
      <c r="B44" s="36" t="s">
        <v>207</v>
      </c>
      <c r="C44" s="39">
        <v>692.91</v>
      </c>
      <c r="D44" s="43" t="s">
        <v>18</v>
      </c>
      <c r="E44" s="855"/>
      <c r="F44" s="176">
        <f>ROUND(C44*E44,2)</f>
        <v>0</v>
      </c>
    </row>
    <row r="45" spans="1:6" x14ac:dyDescent="0.25">
      <c r="A45" s="56"/>
      <c r="B45" s="31"/>
      <c r="C45" s="29"/>
      <c r="D45" s="26"/>
      <c r="E45" s="30"/>
      <c r="F45" s="177"/>
    </row>
    <row r="46" spans="1:6" x14ac:dyDescent="0.25">
      <c r="A46" s="178">
        <v>3</v>
      </c>
      <c r="B46" s="173" t="s">
        <v>208</v>
      </c>
      <c r="C46" s="143"/>
      <c r="D46" s="174"/>
      <c r="E46" s="41"/>
      <c r="F46" s="177"/>
    </row>
    <row r="47" spans="1:6" x14ac:dyDescent="0.25">
      <c r="A47" s="179">
        <v>3.1</v>
      </c>
      <c r="B47" s="174" t="s">
        <v>209</v>
      </c>
      <c r="C47" s="143">
        <v>22.29</v>
      </c>
      <c r="D47" s="43" t="s">
        <v>8</v>
      </c>
      <c r="E47" s="41"/>
      <c r="F47" s="182">
        <f t="shared" ref="F47:F76" si="5">ROUND(C47*E47,2)</f>
        <v>0</v>
      </c>
    </row>
    <row r="48" spans="1:6" x14ac:dyDescent="0.25">
      <c r="A48" s="179">
        <v>3.2</v>
      </c>
      <c r="B48" s="183" t="s">
        <v>210</v>
      </c>
      <c r="C48" s="143">
        <v>0.9</v>
      </c>
      <c r="D48" s="43" t="s">
        <v>8</v>
      </c>
      <c r="E48" s="41"/>
      <c r="F48" s="182">
        <f t="shared" si="5"/>
        <v>0</v>
      </c>
    </row>
    <row r="49" spans="1:6" x14ac:dyDescent="0.25">
      <c r="A49" s="179">
        <v>3.3</v>
      </c>
      <c r="B49" s="174" t="s">
        <v>211</v>
      </c>
      <c r="C49" s="143">
        <v>16.39</v>
      </c>
      <c r="D49" s="43" t="s">
        <v>8</v>
      </c>
      <c r="E49" s="41"/>
      <c r="F49" s="182">
        <f t="shared" si="5"/>
        <v>0</v>
      </c>
    </row>
    <row r="50" spans="1:6" x14ac:dyDescent="0.25">
      <c r="A50" s="179">
        <v>3.4</v>
      </c>
      <c r="B50" s="174" t="s">
        <v>212</v>
      </c>
      <c r="C50" s="143">
        <v>48.65</v>
      </c>
      <c r="D50" s="43" t="s">
        <v>8</v>
      </c>
      <c r="E50" s="30"/>
      <c r="F50" s="182">
        <f t="shared" si="5"/>
        <v>0</v>
      </c>
    </row>
    <row r="51" spans="1:6" x14ac:dyDescent="0.25">
      <c r="A51" s="179">
        <v>3.5</v>
      </c>
      <c r="B51" s="174" t="s">
        <v>213</v>
      </c>
      <c r="C51" s="143">
        <v>3</v>
      </c>
      <c r="D51" s="43" t="s">
        <v>8</v>
      </c>
      <c r="E51" s="41"/>
      <c r="F51" s="182">
        <f t="shared" si="5"/>
        <v>0</v>
      </c>
    </row>
    <row r="52" spans="1:6" x14ac:dyDescent="0.25">
      <c r="A52" s="179">
        <v>3.6</v>
      </c>
      <c r="B52" s="174" t="s">
        <v>214</v>
      </c>
      <c r="C52" s="143">
        <v>8.93</v>
      </c>
      <c r="D52" s="43" t="s">
        <v>8</v>
      </c>
      <c r="E52" s="41"/>
      <c r="F52" s="182">
        <f t="shared" si="5"/>
        <v>0</v>
      </c>
    </row>
    <row r="53" spans="1:6" x14ac:dyDescent="0.25">
      <c r="A53" s="179">
        <v>3.7</v>
      </c>
      <c r="B53" s="36" t="s">
        <v>215</v>
      </c>
      <c r="C53" s="143">
        <v>21.74</v>
      </c>
      <c r="D53" s="43" t="s">
        <v>8</v>
      </c>
      <c r="E53" s="41"/>
      <c r="F53" s="182">
        <f t="shared" si="5"/>
        <v>0</v>
      </c>
    </row>
    <row r="54" spans="1:6" x14ac:dyDescent="0.25">
      <c r="A54" s="179">
        <v>3.8</v>
      </c>
      <c r="B54" s="36" t="s">
        <v>216</v>
      </c>
      <c r="C54" s="143">
        <v>18.53</v>
      </c>
      <c r="D54" s="43" t="s">
        <v>8</v>
      </c>
      <c r="E54" s="41"/>
      <c r="F54" s="182">
        <f t="shared" si="5"/>
        <v>0</v>
      </c>
    </row>
    <row r="55" spans="1:6" x14ac:dyDescent="0.25">
      <c r="A55" s="179">
        <v>3.9</v>
      </c>
      <c r="B55" s="174" t="s">
        <v>217</v>
      </c>
      <c r="C55" s="143">
        <v>10.19</v>
      </c>
      <c r="D55" s="43" t="s">
        <v>8</v>
      </c>
      <c r="E55" s="41"/>
      <c r="F55" s="182">
        <f t="shared" si="5"/>
        <v>0</v>
      </c>
    </row>
    <row r="56" spans="1:6" x14ac:dyDescent="0.25">
      <c r="A56" s="184">
        <v>3.1</v>
      </c>
      <c r="B56" s="174" t="s">
        <v>218</v>
      </c>
      <c r="C56" s="143">
        <v>2.99</v>
      </c>
      <c r="D56" s="43" t="s">
        <v>8</v>
      </c>
      <c r="E56" s="41"/>
      <c r="F56" s="182">
        <f t="shared" si="5"/>
        <v>0</v>
      </c>
    </row>
    <row r="57" spans="1:6" x14ac:dyDescent="0.25">
      <c r="A57" s="184">
        <v>3.11</v>
      </c>
      <c r="B57" s="36" t="s">
        <v>219</v>
      </c>
      <c r="C57" s="143">
        <v>6.24</v>
      </c>
      <c r="D57" s="43" t="s">
        <v>8</v>
      </c>
      <c r="E57" s="41"/>
      <c r="F57" s="182">
        <f t="shared" si="5"/>
        <v>0</v>
      </c>
    </row>
    <row r="58" spans="1:6" x14ac:dyDescent="0.25">
      <c r="A58" s="56"/>
      <c r="B58" s="31"/>
      <c r="C58" s="29"/>
      <c r="D58" s="26"/>
      <c r="E58" s="30"/>
      <c r="F58" s="182">
        <f t="shared" si="5"/>
        <v>0</v>
      </c>
    </row>
    <row r="59" spans="1:6" x14ac:dyDescent="0.25">
      <c r="A59" s="185">
        <v>4</v>
      </c>
      <c r="B59" s="173" t="s">
        <v>220</v>
      </c>
      <c r="C59" s="174"/>
      <c r="D59" s="174"/>
      <c r="E59" s="856"/>
      <c r="F59" s="182">
        <f t="shared" si="5"/>
        <v>0</v>
      </c>
    </row>
    <row r="60" spans="1:6" x14ac:dyDescent="0.25">
      <c r="A60" s="186">
        <f>+A59+0.1</f>
        <v>4.0999999999999996</v>
      </c>
      <c r="B60" s="174" t="s">
        <v>980</v>
      </c>
      <c r="C60" s="174">
        <v>108.45</v>
      </c>
      <c r="D60" s="187" t="s">
        <v>9</v>
      </c>
      <c r="E60" s="856"/>
      <c r="F60" s="182">
        <f t="shared" si="5"/>
        <v>0</v>
      </c>
    </row>
    <row r="61" spans="1:6" x14ac:dyDescent="0.25">
      <c r="A61" s="56"/>
      <c r="B61" s="31"/>
      <c r="C61" s="29"/>
      <c r="D61" s="26"/>
      <c r="E61" s="30"/>
      <c r="F61" s="182">
        <f t="shared" si="5"/>
        <v>0</v>
      </c>
    </row>
    <row r="62" spans="1:6" x14ac:dyDescent="0.25">
      <c r="A62" s="178">
        <v>5</v>
      </c>
      <c r="B62" s="32" t="s">
        <v>221</v>
      </c>
      <c r="C62" s="143"/>
      <c r="D62" s="43"/>
      <c r="E62" s="857"/>
      <c r="F62" s="182">
        <f t="shared" si="5"/>
        <v>0</v>
      </c>
    </row>
    <row r="63" spans="1:6" x14ac:dyDescent="0.25">
      <c r="A63" s="186">
        <f>+A62+0.1</f>
        <v>5.0999999999999996</v>
      </c>
      <c r="B63" s="174" t="s">
        <v>20</v>
      </c>
      <c r="C63" s="143">
        <v>598.38</v>
      </c>
      <c r="D63" s="187" t="s">
        <v>9</v>
      </c>
      <c r="E63" s="858"/>
      <c r="F63" s="182">
        <f t="shared" si="5"/>
        <v>0</v>
      </c>
    </row>
    <row r="64" spans="1:6" x14ac:dyDescent="0.25">
      <c r="A64" s="186">
        <f t="shared" ref="A64:A71" si="6">+A63+0.1</f>
        <v>5.2</v>
      </c>
      <c r="B64" s="189" t="s">
        <v>95</v>
      </c>
      <c r="C64" s="143">
        <v>97.65</v>
      </c>
      <c r="D64" s="187" t="s">
        <v>9</v>
      </c>
      <c r="E64" s="858"/>
      <c r="F64" s="182">
        <f t="shared" si="5"/>
        <v>0</v>
      </c>
    </row>
    <row r="65" spans="1:6" x14ac:dyDescent="0.25">
      <c r="A65" s="186">
        <f t="shared" si="6"/>
        <v>5.3</v>
      </c>
      <c r="B65" s="189" t="s">
        <v>94</v>
      </c>
      <c r="C65" s="143">
        <v>350.23</v>
      </c>
      <c r="D65" s="187" t="s">
        <v>9</v>
      </c>
      <c r="E65" s="858"/>
      <c r="F65" s="182">
        <f t="shared" si="5"/>
        <v>0</v>
      </c>
    </row>
    <row r="66" spans="1:6" x14ac:dyDescent="0.25">
      <c r="A66" s="186">
        <f t="shared" si="6"/>
        <v>5.4</v>
      </c>
      <c r="B66" s="189" t="s">
        <v>30</v>
      </c>
      <c r="C66" s="143">
        <v>328.9</v>
      </c>
      <c r="D66" s="187" t="s">
        <v>9</v>
      </c>
      <c r="E66" s="856"/>
      <c r="F66" s="182">
        <f t="shared" si="5"/>
        <v>0</v>
      </c>
    </row>
    <row r="67" spans="1:6" x14ac:dyDescent="0.25">
      <c r="A67" s="186">
        <f t="shared" si="6"/>
        <v>5.5</v>
      </c>
      <c r="B67" s="174" t="s">
        <v>118</v>
      </c>
      <c r="C67" s="143">
        <v>96.37</v>
      </c>
      <c r="D67" s="187" t="s">
        <v>9</v>
      </c>
      <c r="E67" s="859"/>
      <c r="F67" s="182">
        <f t="shared" si="5"/>
        <v>0</v>
      </c>
    </row>
    <row r="68" spans="1:6" x14ac:dyDescent="0.25">
      <c r="A68" s="186">
        <f t="shared" si="6"/>
        <v>5.6</v>
      </c>
      <c r="B68" s="189" t="s">
        <v>24</v>
      </c>
      <c r="C68" s="143">
        <v>455</v>
      </c>
      <c r="D68" s="187" t="s">
        <v>11</v>
      </c>
      <c r="E68" s="856"/>
      <c r="F68" s="182">
        <f t="shared" si="5"/>
        <v>0</v>
      </c>
    </row>
    <row r="69" spans="1:6" x14ac:dyDescent="0.25">
      <c r="A69" s="186">
        <f t="shared" si="6"/>
        <v>5.7</v>
      </c>
      <c r="B69" s="174" t="s">
        <v>222</v>
      </c>
      <c r="C69" s="143">
        <v>97.65</v>
      </c>
      <c r="D69" s="187" t="s">
        <v>9</v>
      </c>
      <c r="E69" s="856"/>
      <c r="F69" s="182">
        <f t="shared" si="5"/>
        <v>0</v>
      </c>
    </row>
    <row r="70" spans="1:6" x14ac:dyDescent="0.25">
      <c r="A70" s="186">
        <f t="shared" si="6"/>
        <v>5.8</v>
      </c>
      <c r="B70" s="189" t="s">
        <v>23</v>
      </c>
      <c r="C70" s="143">
        <v>123.53</v>
      </c>
      <c r="D70" s="187" t="s">
        <v>9</v>
      </c>
      <c r="E70" s="18"/>
      <c r="F70" s="182">
        <f t="shared" si="5"/>
        <v>0</v>
      </c>
    </row>
    <row r="71" spans="1:6" x14ac:dyDescent="0.25">
      <c r="A71" s="186">
        <f t="shared" si="6"/>
        <v>5.9</v>
      </c>
      <c r="B71" s="190" t="s">
        <v>945</v>
      </c>
      <c r="C71" s="143">
        <v>2</v>
      </c>
      <c r="D71" s="187" t="s">
        <v>10</v>
      </c>
      <c r="E71" s="856"/>
      <c r="F71" s="182">
        <f t="shared" si="5"/>
        <v>0</v>
      </c>
    </row>
    <row r="72" spans="1:6" x14ac:dyDescent="0.25">
      <c r="A72" s="191">
        <v>5.0999999999999996</v>
      </c>
      <c r="B72" s="174" t="s">
        <v>125</v>
      </c>
      <c r="C72" s="143">
        <v>411.08</v>
      </c>
      <c r="D72" s="187" t="s">
        <v>9</v>
      </c>
      <c r="E72" s="856"/>
      <c r="F72" s="182">
        <f t="shared" si="5"/>
        <v>0</v>
      </c>
    </row>
    <row r="73" spans="1:6" x14ac:dyDescent="0.25">
      <c r="A73" s="191">
        <v>5.1100000000000003</v>
      </c>
      <c r="B73" s="192" t="s">
        <v>75</v>
      </c>
      <c r="C73" s="193">
        <v>1</v>
      </c>
      <c r="D73" s="194" t="s">
        <v>10</v>
      </c>
      <c r="E73" s="35"/>
      <c r="F73" s="182">
        <f>ROUND(C73*E73,2)</f>
        <v>0</v>
      </c>
    </row>
    <row r="74" spans="1:6" x14ac:dyDescent="0.25">
      <c r="A74" s="56"/>
      <c r="B74" s="31"/>
      <c r="C74" s="29"/>
      <c r="D74" s="26"/>
      <c r="E74" s="30"/>
      <c r="F74" s="182">
        <f t="shared" si="5"/>
        <v>0</v>
      </c>
    </row>
    <row r="75" spans="1:6" x14ac:dyDescent="0.25">
      <c r="A75" s="58">
        <v>6</v>
      </c>
      <c r="B75" s="195" t="s">
        <v>223</v>
      </c>
      <c r="C75" s="196">
        <v>1</v>
      </c>
      <c r="D75" s="197" t="s">
        <v>25</v>
      </c>
      <c r="E75" s="41"/>
      <c r="F75" s="182">
        <f t="shared" si="5"/>
        <v>0</v>
      </c>
    </row>
    <row r="76" spans="1:6" x14ac:dyDescent="0.25">
      <c r="A76" s="56"/>
      <c r="B76" s="31"/>
      <c r="C76" s="29"/>
      <c r="D76" s="26"/>
      <c r="E76" s="30"/>
      <c r="F76" s="182">
        <f t="shared" si="5"/>
        <v>0</v>
      </c>
    </row>
    <row r="77" spans="1:6" ht="25.5" x14ac:dyDescent="0.25">
      <c r="A77" s="56">
        <v>7</v>
      </c>
      <c r="B77" s="38" t="s">
        <v>224</v>
      </c>
      <c r="C77" s="29">
        <v>83.2</v>
      </c>
      <c r="D77" s="26" t="s">
        <v>11</v>
      </c>
      <c r="E77" s="28"/>
      <c r="F77" s="198">
        <f t="shared" ref="F77" si="7">ROUND((C77*E77),2)</f>
        <v>0</v>
      </c>
    </row>
    <row r="78" spans="1:6" x14ac:dyDescent="0.25">
      <c r="A78" s="56"/>
      <c r="B78" s="31"/>
      <c r="C78" s="29"/>
      <c r="D78" s="26"/>
      <c r="E78" s="30"/>
      <c r="F78" s="177"/>
    </row>
    <row r="79" spans="1:6" x14ac:dyDescent="0.25">
      <c r="A79" s="178">
        <v>8</v>
      </c>
      <c r="B79" s="173" t="s">
        <v>225</v>
      </c>
      <c r="C79" s="143"/>
      <c r="D79" s="187"/>
      <c r="E79" s="856"/>
      <c r="F79" s="182"/>
    </row>
    <row r="80" spans="1:6" x14ac:dyDescent="0.25">
      <c r="A80" s="186">
        <f>+A79+0.1</f>
        <v>8.1</v>
      </c>
      <c r="B80" s="36" t="s">
        <v>226</v>
      </c>
      <c r="C80" s="143">
        <v>153.61000000000001</v>
      </c>
      <c r="D80" s="43" t="s">
        <v>8</v>
      </c>
      <c r="E80" s="856"/>
      <c r="F80" s="182">
        <f t="shared" ref="F80:F81" si="8">ROUND(C80*E80,2)</f>
        <v>0</v>
      </c>
    </row>
    <row r="81" spans="1:6" x14ac:dyDescent="0.25">
      <c r="A81" s="186">
        <f>+A80+0.1</f>
        <v>8.1999999999999993</v>
      </c>
      <c r="B81" s="36" t="s">
        <v>227</v>
      </c>
      <c r="C81" s="143">
        <v>288.16000000000003</v>
      </c>
      <c r="D81" s="187" t="s">
        <v>81</v>
      </c>
      <c r="E81" s="856"/>
      <c r="F81" s="182">
        <f t="shared" si="8"/>
        <v>0</v>
      </c>
    </row>
    <row r="82" spans="1:6" x14ac:dyDescent="0.25">
      <c r="A82" s="56"/>
      <c r="B82" s="31"/>
      <c r="C82" s="29"/>
      <c r="D82" s="26"/>
      <c r="E82" s="30"/>
      <c r="F82" s="177"/>
    </row>
    <row r="83" spans="1:6" x14ac:dyDescent="0.25">
      <c r="A83" s="178">
        <v>9</v>
      </c>
      <c r="B83" s="173" t="s">
        <v>76</v>
      </c>
      <c r="C83" s="193"/>
      <c r="D83" s="187"/>
      <c r="E83" s="35"/>
      <c r="F83" s="175"/>
    </row>
    <row r="84" spans="1:6" x14ac:dyDescent="0.25">
      <c r="A84" s="186">
        <f>+A83+0.1</f>
        <v>9.1</v>
      </c>
      <c r="B84" s="199" t="s">
        <v>346</v>
      </c>
      <c r="C84" s="193">
        <v>216.17</v>
      </c>
      <c r="D84" s="200" t="s">
        <v>12</v>
      </c>
      <c r="E84" s="35"/>
      <c r="F84" s="182">
        <f t="shared" ref="F84:F86" si="9">ROUND(C84*E84,2)</f>
        <v>0</v>
      </c>
    </row>
    <row r="85" spans="1:6" x14ac:dyDescent="0.25">
      <c r="A85" s="186">
        <f>+A84+0.1</f>
        <v>9.1999999999999993</v>
      </c>
      <c r="B85" s="189" t="s">
        <v>787</v>
      </c>
      <c r="C85" s="193">
        <v>1</v>
      </c>
      <c r="D85" s="200" t="s">
        <v>10</v>
      </c>
      <c r="E85" s="856"/>
      <c r="F85" s="182">
        <f t="shared" si="9"/>
        <v>0</v>
      </c>
    </row>
    <row r="86" spans="1:6" x14ac:dyDescent="0.25">
      <c r="A86" s="186">
        <f>+A85+0.1</f>
        <v>9.3000000000000007</v>
      </c>
      <c r="B86" s="189" t="s">
        <v>788</v>
      </c>
      <c r="C86" s="193">
        <v>1</v>
      </c>
      <c r="D86" s="200" t="s">
        <v>10</v>
      </c>
      <c r="E86" s="856"/>
      <c r="F86" s="182">
        <f t="shared" si="9"/>
        <v>0</v>
      </c>
    </row>
    <row r="87" spans="1:6" x14ac:dyDescent="0.25">
      <c r="A87" s="56"/>
      <c r="B87" s="31"/>
      <c r="C87" s="29"/>
      <c r="D87" s="26"/>
      <c r="E87" s="30"/>
      <c r="F87" s="177"/>
    </row>
    <row r="88" spans="1:6" x14ac:dyDescent="0.25">
      <c r="A88" s="201">
        <v>10</v>
      </c>
      <c r="B88" s="202" t="s">
        <v>228</v>
      </c>
      <c r="C88" s="193">
        <v>1232.3</v>
      </c>
      <c r="D88" s="200" t="s">
        <v>229</v>
      </c>
      <c r="E88" s="35"/>
      <c r="F88" s="182">
        <f t="shared" ref="F88:F89" si="10">ROUND(C88*E88,2)</f>
        <v>0</v>
      </c>
    </row>
    <row r="89" spans="1:6" x14ac:dyDescent="0.25">
      <c r="A89" s="56">
        <v>11</v>
      </c>
      <c r="B89" s="202" t="s">
        <v>122</v>
      </c>
      <c r="C89" s="29">
        <v>1</v>
      </c>
      <c r="D89" s="26" t="s">
        <v>10</v>
      </c>
      <c r="E89" s="30"/>
      <c r="F89" s="182">
        <f t="shared" si="10"/>
        <v>0</v>
      </c>
    </row>
    <row r="90" spans="1:6" x14ac:dyDescent="0.25">
      <c r="A90" s="56">
        <v>12</v>
      </c>
      <c r="B90" s="38" t="s">
        <v>126</v>
      </c>
      <c r="C90" s="33">
        <v>1</v>
      </c>
      <c r="D90" s="194" t="s">
        <v>10</v>
      </c>
      <c r="E90" s="860"/>
      <c r="F90" s="176">
        <f t="shared" ref="F90:F92" si="11">C90*E90</f>
        <v>0</v>
      </c>
    </row>
    <row r="91" spans="1:6" x14ac:dyDescent="0.25">
      <c r="A91" s="56">
        <v>13</v>
      </c>
      <c r="B91" s="174" t="s">
        <v>230</v>
      </c>
      <c r="C91" s="33">
        <v>1</v>
      </c>
      <c r="D91" s="194" t="s">
        <v>10</v>
      </c>
      <c r="E91" s="855"/>
      <c r="F91" s="176">
        <f t="shared" si="11"/>
        <v>0</v>
      </c>
    </row>
    <row r="92" spans="1:6" x14ac:dyDescent="0.25">
      <c r="A92" s="56">
        <v>14</v>
      </c>
      <c r="B92" s="174" t="s">
        <v>936</v>
      </c>
      <c r="C92" s="33">
        <v>1</v>
      </c>
      <c r="D92" s="194" t="s">
        <v>54</v>
      </c>
      <c r="E92" s="855"/>
      <c r="F92" s="176">
        <f t="shared" si="11"/>
        <v>0</v>
      </c>
    </row>
    <row r="93" spans="1:6" x14ac:dyDescent="0.25">
      <c r="A93" s="56"/>
      <c r="B93" s="203"/>
      <c r="C93" s="29"/>
      <c r="D93" s="26"/>
      <c r="E93" s="30"/>
      <c r="F93" s="177"/>
    </row>
    <row r="94" spans="1:6" x14ac:dyDescent="0.25">
      <c r="A94" s="178">
        <v>15</v>
      </c>
      <c r="B94" s="173" t="s">
        <v>134</v>
      </c>
      <c r="C94" s="193"/>
      <c r="D94" s="187"/>
      <c r="E94" s="35"/>
      <c r="F94" s="175"/>
    </row>
    <row r="95" spans="1:6" x14ac:dyDescent="0.25">
      <c r="A95" s="186">
        <f>+A94+0.1</f>
        <v>15.1</v>
      </c>
      <c r="B95" s="202" t="s">
        <v>231</v>
      </c>
      <c r="C95" s="193">
        <v>6</v>
      </c>
      <c r="D95" s="200" t="s">
        <v>10</v>
      </c>
      <c r="E95" s="35"/>
      <c r="F95" s="182">
        <f t="shared" ref="F95:F99" si="12">ROUND(C95*E95,2)</f>
        <v>0</v>
      </c>
    </row>
    <row r="96" spans="1:6" x14ac:dyDescent="0.25">
      <c r="A96" s="186">
        <f>+A95+0.1</f>
        <v>15.2</v>
      </c>
      <c r="B96" s="202" t="s">
        <v>232</v>
      </c>
      <c r="C96" s="193">
        <v>12</v>
      </c>
      <c r="D96" s="200" t="s">
        <v>10</v>
      </c>
      <c r="E96" s="35"/>
      <c r="F96" s="182">
        <f t="shared" si="12"/>
        <v>0</v>
      </c>
    </row>
    <row r="97" spans="1:6" x14ac:dyDescent="0.25">
      <c r="A97" s="186">
        <f t="shared" ref="A97:A99" si="13">+A96+0.1</f>
        <v>15.3</v>
      </c>
      <c r="B97" s="202" t="s">
        <v>79</v>
      </c>
      <c r="C97" s="193">
        <v>3</v>
      </c>
      <c r="D97" s="200" t="s">
        <v>10</v>
      </c>
      <c r="E97" s="35"/>
      <c r="F97" s="182">
        <f t="shared" si="12"/>
        <v>0</v>
      </c>
    </row>
    <row r="98" spans="1:6" x14ac:dyDescent="0.25">
      <c r="A98" s="186">
        <f t="shared" si="13"/>
        <v>15.4</v>
      </c>
      <c r="B98" s="202" t="s">
        <v>233</v>
      </c>
      <c r="C98" s="193">
        <v>2</v>
      </c>
      <c r="D98" s="200" t="s">
        <v>10</v>
      </c>
      <c r="E98" s="35"/>
      <c r="F98" s="182">
        <f t="shared" si="12"/>
        <v>0</v>
      </c>
    </row>
    <row r="99" spans="1:6" x14ac:dyDescent="0.25">
      <c r="A99" s="186">
        <f t="shared" si="13"/>
        <v>15.5</v>
      </c>
      <c r="B99" s="202" t="s">
        <v>799</v>
      </c>
      <c r="C99" s="193">
        <v>1</v>
      </c>
      <c r="D99" s="200" t="s">
        <v>10</v>
      </c>
      <c r="E99" s="35"/>
      <c r="F99" s="182">
        <f t="shared" si="12"/>
        <v>0</v>
      </c>
    </row>
    <row r="100" spans="1:6" x14ac:dyDescent="0.25">
      <c r="A100" s="186"/>
      <c r="B100" s="192"/>
      <c r="C100" s="193"/>
      <c r="D100" s="204"/>
      <c r="E100" s="35"/>
      <c r="F100" s="182"/>
    </row>
    <row r="101" spans="1:6" x14ac:dyDescent="0.25">
      <c r="A101" s="178">
        <v>16</v>
      </c>
      <c r="B101" s="205" t="s">
        <v>234</v>
      </c>
      <c r="C101" s="174"/>
      <c r="D101" s="174"/>
      <c r="E101" s="35"/>
      <c r="F101" s="182">
        <f t="shared" ref="F101:F103" si="14">ROUND(C101*E101,2)</f>
        <v>0</v>
      </c>
    </row>
    <row r="102" spans="1:6" x14ac:dyDescent="0.25">
      <c r="A102" s="186">
        <f>+A101+0.1</f>
        <v>16.100000000000001</v>
      </c>
      <c r="B102" s="206" t="s">
        <v>781</v>
      </c>
      <c r="C102" s="207">
        <v>2</v>
      </c>
      <c r="D102" s="43" t="s">
        <v>10</v>
      </c>
      <c r="E102" s="35"/>
      <c r="F102" s="182">
        <f t="shared" si="14"/>
        <v>0</v>
      </c>
    </row>
    <row r="103" spans="1:6" x14ac:dyDescent="0.25">
      <c r="A103" s="186">
        <f>+A102+0.1</f>
        <v>16.2</v>
      </c>
      <c r="B103" s="174" t="s">
        <v>235</v>
      </c>
      <c r="C103" s="207">
        <v>2</v>
      </c>
      <c r="D103" s="43" t="s">
        <v>10</v>
      </c>
      <c r="E103" s="35"/>
      <c r="F103" s="182">
        <f t="shared" si="14"/>
        <v>0</v>
      </c>
    </row>
    <row r="104" spans="1:6" x14ac:dyDescent="0.25">
      <c r="A104" s="186"/>
      <c r="B104" s="192"/>
      <c r="C104" s="193"/>
      <c r="D104" s="204"/>
      <c r="E104" s="35"/>
      <c r="F104" s="182"/>
    </row>
    <row r="105" spans="1:6" x14ac:dyDescent="0.25">
      <c r="A105" s="208">
        <v>17</v>
      </c>
      <c r="B105" s="209" t="s">
        <v>972</v>
      </c>
      <c r="C105" s="210"/>
      <c r="D105" s="43" t="s">
        <v>10</v>
      </c>
      <c r="E105" s="861"/>
      <c r="F105" s="181"/>
    </row>
    <row r="106" spans="1:6" ht="51" x14ac:dyDescent="0.25">
      <c r="A106" s="186">
        <v>17.100000000000001</v>
      </c>
      <c r="B106" s="211" t="s">
        <v>974</v>
      </c>
      <c r="C106" s="193">
        <v>1</v>
      </c>
      <c r="D106" s="43" t="s">
        <v>10</v>
      </c>
      <c r="E106" s="35"/>
      <c r="F106" s="182">
        <f>ROUND((C106*E106),2)</f>
        <v>0</v>
      </c>
    </row>
    <row r="107" spans="1:6" ht="38.25" x14ac:dyDescent="0.25">
      <c r="A107" s="186">
        <v>17.2</v>
      </c>
      <c r="B107" s="211" t="s">
        <v>975</v>
      </c>
      <c r="C107" s="193">
        <v>1</v>
      </c>
      <c r="D107" s="43" t="s">
        <v>10</v>
      </c>
      <c r="E107" s="35"/>
      <c r="F107" s="182">
        <f>ROUND((C107*E107),2)</f>
        <v>0</v>
      </c>
    </row>
    <row r="108" spans="1:6" ht="38.25" x14ac:dyDescent="0.25">
      <c r="A108" s="186">
        <v>17.3</v>
      </c>
      <c r="B108" s="211" t="s">
        <v>976</v>
      </c>
      <c r="C108" s="193">
        <v>3</v>
      </c>
      <c r="D108" s="43" t="s">
        <v>10</v>
      </c>
      <c r="E108" s="35"/>
      <c r="F108" s="182">
        <f>ROUND(C108*E108,2)</f>
        <v>0</v>
      </c>
    </row>
    <row r="109" spans="1:6" x14ac:dyDescent="0.25">
      <c r="A109" s="186">
        <v>17.399999999999999</v>
      </c>
      <c r="B109" s="211" t="s">
        <v>967</v>
      </c>
      <c r="C109" s="193">
        <v>3</v>
      </c>
      <c r="D109" s="43" t="s">
        <v>10</v>
      </c>
      <c r="E109" s="35"/>
      <c r="F109" s="182">
        <f>ROUND(C109*E109,2)</f>
        <v>0</v>
      </c>
    </row>
    <row r="110" spans="1:6" x14ac:dyDescent="0.25">
      <c r="A110" s="186">
        <v>17.5</v>
      </c>
      <c r="B110" s="211" t="s">
        <v>977</v>
      </c>
      <c r="C110" s="193">
        <v>3</v>
      </c>
      <c r="D110" s="43" t="s">
        <v>10</v>
      </c>
      <c r="E110" s="35"/>
      <c r="F110" s="182">
        <f>ROUND(C110*E110,2)</f>
        <v>0</v>
      </c>
    </row>
    <row r="111" spans="1:6" ht="38.25" x14ac:dyDescent="0.25">
      <c r="A111" s="186">
        <v>17.600000000000001</v>
      </c>
      <c r="B111" s="211" t="s">
        <v>978</v>
      </c>
      <c r="C111" s="193">
        <v>3</v>
      </c>
      <c r="D111" s="43" t="s">
        <v>10</v>
      </c>
      <c r="E111" s="35"/>
      <c r="F111" s="182">
        <f>ROUND(C111*E111,2)</f>
        <v>0</v>
      </c>
    </row>
    <row r="112" spans="1:6" x14ac:dyDescent="0.25">
      <c r="A112" s="186">
        <v>17.7</v>
      </c>
      <c r="B112" s="211" t="s">
        <v>973</v>
      </c>
      <c r="C112" s="193">
        <v>1</v>
      </c>
      <c r="D112" s="200" t="s">
        <v>54</v>
      </c>
      <c r="E112" s="35"/>
      <c r="F112" s="182">
        <f>ROUND(C112*E112,2)</f>
        <v>0</v>
      </c>
    </row>
    <row r="113" spans="1:6" ht="38.25" x14ac:dyDescent="0.25">
      <c r="A113" s="186">
        <v>17.8</v>
      </c>
      <c r="B113" s="212" t="s">
        <v>1074</v>
      </c>
      <c r="C113" s="193">
        <v>1</v>
      </c>
      <c r="D113" s="43" t="s">
        <v>10</v>
      </c>
      <c r="E113" s="35"/>
      <c r="F113" s="182">
        <f>C113*E113</f>
        <v>0</v>
      </c>
    </row>
    <row r="114" spans="1:6" x14ac:dyDescent="0.25">
      <c r="A114" s="186">
        <v>17.899999999999999</v>
      </c>
      <c r="B114" s="211" t="s">
        <v>1055</v>
      </c>
      <c r="C114" s="193">
        <v>1</v>
      </c>
      <c r="D114" s="200" t="s">
        <v>10</v>
      </c>
      <c r="E114" s="35"/>
      <c r="F114" s="182">
        <f t="shared" ref="F114" si="15">C114*E114</f>
        <v>0</v>
      </c>
    </row>
    <row r="115" spans="1:6" x14ac:dyDescent="0.25">
      <c r="A115" s="186"/>
      <c r="B115" s="174"/>
      <c r="C115" s="207"/>
      <c r="D115" s="43"/>
      <c r="E115" s="35"/>
      <c r="F115" s="182"/>
    </row>
    <row r="116" spans="1:6" x14ac:dyDescent="0.25">
      <c r="A116" s="77">
        <v>18</v>
      </c>
      <c r="B116" s="213" t="s">
        <v>1020</v>
      </c>
      <c r="C116" s="19"/>
      <c r="D116" s="43"/>
      <c r="E116" s="862"/>
      <c r="F116" s="215"/>
    </row>
    <row r="117" spans="1:6" x14ac:dyDescent="0.25">
      <c r="A117" s="216">
        <v>18.100000000000001</v>
      </c>
      <c r="B117" s="217" t="s">
        <v>137</v>
      </c>
      <c r="C117" s="218"/>
      <c r="D117" s="219"/>
      <c r="E117" s="863"/>
      <c r="F117" s="220"/>
    </row>
    <row r="118" spans="1:6" x14ac:dyDescent="0.25">
      <c r="A118" s="221" t="s">
        <v>1085</v>
      </c>
      <c r="B118" s="222" t="s">
        <v>66</v>
      </c>
      <c r="C118" s="223">
        <v>1</v>
      </c>
      <c r="D118" s="224" t="s">
        <v>54</v>
      </c>
      <c r="E118" s="864"/>
      <c r="F118" s="225">
        <f t="shared" ref="F118" si="16">ROUND(C118*E118,2)</f>
        <v>0</v>
      </c>
    </row>
    <row r="119" spans="1:6" x14ac:dyDescent="0.25">
      <c r="A119" s="221"/>
      <c r="B119" s="222"/>
      <c r="C119" s="223"/>
      <c r="D119" s="224"/>
      <c r="E119" s="864"/>
      <c r="F119" s="225"/>
    </row>
    <row r="120" spans="1:6" x14ac:dyDescent="0.25">
      <c r="A120" s="226">
        <v>18.2</v>
      </c>
      <c r="B120" s="227" t="s">
        <v>17</v>
      </c>
      <c r="C120" s="223"/>
      <c r="D120" s="224"/>
      <c r="E120" s="865"/>
      <c r="F120" s="225"/>
    </row>
    <row r="121" spans="1:6" x14ac:dyDescent="0.25">
      <c r="A121" s="228" t="s">
        <v>1086</v>
      </c>
      <c r="B121" s="229" t="s">
        <v>767</v>
      </c>
      <c r="C121" s="223">
        <f>1.1*0.6*(5.5*2+4.05*2)+(0.55*3.5*2.05)</f>
        <v>16.55</v>
      </c>
      <c r="D121" s="224" t="s">
        <v>5</v>
      </c>
      <c r="E121" s="864"/>
      <c r="F121" s="225">
        <f t="shared" ref="F121:F124" si="17">ROUND(C121*E121,2)</f>
        <v>0</v>
      </c>
    </row>
    <row r="122" spans="1:6" x14ac:dyDescent="0.25">
      <c r="A122" s="228" t="s">
        <v>1087</v>
      </c>
      <c r="B122" s="222" t="s">
        <v>1024</v>
      </c>
      <c r="C122" s="223">
        <f>0.7*0.4*(5.5*2+4.05*2)</f>
        <v>5.35</v>
      </c>
      <c r="D122" s="224" t="s">
        <v>6</v>
      </c>
      <c r="E122" s="864"/>
      <c r="F122" s="225">
        <f t="shared" si="17"/>
        <v>0</v>
      </c>
    </row>
    <row r="123" spans="1:6" x14ac:dyDescent="0.25">
      <c r="A123" s="228" t="s">
        <v>1088</v>
      </c>
      <c r="B123" s="222" t="s">
        <v>1025</v>
      </c>
      <c r="C123" s="223">
        <f>0.7*0.4*(5.5*2+4.05*2)</f>
        <v>5.35</v>
      </c>
      <c r="D123" s="224" t="s">
        <v>6</v>
      </c>
      <c r="E123" s="864"/>
      <c r="F123" s="225">
        <f t="shared" si="17"/>
        <v>0</v>
      </c>
    </row>
    <row r="124" spans="1:6" x14ac:dyDescent="0.25">
      <c r="A124" s="228" t="s">
        <v>1089</v>
      </c>
      <c r="B124" s="230" t="s">
        <v>661</v>
      </c>
      <c r="C124" s="223">
        <f>+(C121-C122)*1.3</f>
        <v>14.56</v>
      </c>
      <c r="D124" s="231" t="s">
        <v>1026</v>
      </c>
      <c r="E124" s="864"/>
      <c r="F124" s="225">
        <f t="shared" si="17"/>
        <v>0</v>
      </c>
    </row>
    <row r="125" spans="1:6" x14ac:dyDescent="0.25">
      <c r="A125" s="228"/>
      <c r="B125" s="222"/>
      <c r="C125" s="223"/>
      <c r="D125" s="224"/>
      <c r="E125" s="864"/>
      <c r="F125" s="225"/>
    </row>
    <row r="126" spans="1:6" x14ac:dyDescent="0.25">
      <c r="A126" s="226">
        <v>18.3</v>
      </c>
      <c r="B126" s="217" t="s">
        <v>1027</v>
      </c>
      <c r="C126" s="223"/>
      <c r="D126" s="224"/>
      <c r="E126" s="864"/>
      <c r="F126" s="225"/>
    </row>
    <row r="127" spans="1:6" x14ac:dyDescent="0.25">
      <c r="A127" s="228" t="s">
        <v>1090</v>
      </c>
      <c r="B127" s="222" t="s">
        <v>1053</v>
      </c>
      <c r="C127" s="223">
        <f>(5.5*2+4.05*2)*0.6*0.05</f>
        <v>0.56999999999999995</v>
      </c>
      <c r="D127" s="224" t="s">
        <v>1028</v>
      </c>
      <c r="E127" s="18"/>
      <c r="F127" s="225">
        <f t="shared" ref="F127" si="18">ROUND(C127*E127,2)</f>
        <v>0</v>
      </c>
    </row>
    <row r="128" spans="1:6" x14ac:dyDescent="0.25">
      <c r="A128" s="228" t="s">
        <v>1091</v>
      </c>
      <c r="B128" s="222" t="s">
        <v>124</v>
      </c>
      <c r="C128" s="223">
        <f>(5.5*2+4.05*2)*0.6*0.3</f>
        <v>3.44</v>
      </c>
      <c r="D128" s="224" t="s">
        <v>1028</v>
      </c>
      <c r="E128" s="866"/>
      <c r="F128" s="225">
        <f t="shared" ref="F128:F129" si="19">ROUND(E128*C128,2)</f>
        <v>0</v>
      </c>
    </row>
    <row r="129" spans="1:6" x14ac:dyDescent="0.25">
      <c r="A129" s="228" t="s">
        <v>1092</v>
      </c>
      <c r="B129" s="222" t="s">
        <v>1029</v>
      </c>
      <c r="C129" s="223">
        <f>(5.5*2+4.05*2)*0.6*0.3</f>
        <v>3.44</v>
      </c>
      <c r="D129" s="224" t="s">
        <v>1028</v>
      </c>
      <c r="E129" s="866"/>
      <c r="F129" s="225">
        <f t="shared" si="19"/>
        <v>0</v>
      </c>
    </row>
    <row r="130" spans="1:6" x14ac:dyDescent="0.25">
      <c r="A130" s="228" t="s">
        <v>1093</v>
      </c>
      <c r="B130" s="222" t="s">
        <v>1030</v>
      </c>
      <c r="C130" s="223">
        <f>(0.6*0.2)*4.3*2</f>
        <v>1.03</v>
      </c>
      <c r="D130" s="224" t="s">
        <v>1028</v>
      </c>
      <c r="E130" s="866"/>
      <c r="F130" s="225">
        <f t="shared" ref="F130:F135" si="20">ROUND(C130*E130,2)</f>
        <v>0</v>
      </c>
    </row>
    <row r="131" spans="1:6" x14ac:dyDescent="0.25">
      <c r="A131" s="228" t="s">
        <v>1094</v>
      </c>
      <c r="B131" s="222" t="s">
        <v>1031</v>
      </c>
      <c r="C131" s="223">
        <f>(0.2*0.2)*4.3*2</f>
        <v>0.34</v>
      </c>
      <c r="D131" s="224" t="s">
        <v>1028</v>
      </c>
      <c r="E131" s="866"/>
      <c r="F131" s="225">
        <f t="shared" si="20"/>
        <v>0</v>
      </c>
    </row>
    <row r="132" spans="1:6" x14ac:dyDescent="0.25">
      <c r="A132" s="228" t="s">
        <v>1095</v>
      </c>
      <c r="B132" s="222" t="s">
        <v>1032</v>
      </c>
      <c r="C132" s="223">
        <f>2.2*0.61*0.2</f>
        <v>0.27</v>
      </c>
      <c r="D132" s="224" t="s">
        <v>1028</v>
      </c>
      <c r="E132" s="866"/>
      <c r="F132" s="225">
        <f t="shared" si="20"/>
        <v>0</v>
      </c>
    </row>
    <row r="133" spans="1:6" x14ac:dyDescent="0.25">
      <c r="A133" s="228" t="s">
        <v>1096</v>
      </c>
      <c r="B133" s="222" t="s">
        <v>1033</v>
      </c>
      <c r="C133" s="223">
        <f>(4.7+1.28+0.97+4.7+1.5)*(0.2*0.2)</f>
        <v>0.53</v>
      </c>
      <c r="D133" s="224" t="s">
        <v>1028</v>
      </c>
      <c r="E133" s="866"/>
      <c r="F133" s="225">
        <f t="shared" si="20"/>
        <v>0</v>
      </c>
    </row>
    <row r="134" spans="1:6" x14ac:dyDescent="0.25">
      <c r="A134" s="228" t="s">
        <v>1097</v>
      </c>
      <c r="B134" s="222" t="s">
        <v>1034</v>
      </c>
      <c r="C134" s="223">
        <f>+(4.7+3.55+4.7+4.45)*0.2*0.2</f>
        <v>0.7</v>
      </c>
      <c r="D134" s="224" t="s">
        <v>1028</v>
      </c>
      <c r="E134" s="866"/>
      <c r="F134" s="225">
        <f t="shared" si="20"/>
        <v>0</v>
      </c>
    </row>
    <row r="135" spans="1:6" x14ac:dyDescent="0.25">
      <c r="A135" s="228" t="s">
        <v>1098</v>
      </c>
      <c r="B135" s="222" t="s">
        <v>1035</v>
      </c>
      <c r="C135" s="223">
        <f>6.3*6.05*0.15</f>
        <v>5.72</v>
      </c>
      <c r="D135" s="224" t="s">
        <v>1028</v>
      </c>
      <c r="E135" s="866"/>
      <c r="F135" s="225">
        <f t="shared" si="20"/>
        <v>0</v>
      </c>
    </row>
    <row r="136" spans="1:6" ht="25.5" x14ac:dyDescent="0.25">
      <c r="A136" s="228" t="s">
        <v>1099</v>
      </c>
      <c r="B136" s="222" t="s">
        <v>1036</v>
      </c>
      <c r="C136" s="223">
        <f>4.7*4.45*0.1</f>
        <v>2.09</v>
      </c>
      <c r="D136" s="224" t="s">
        <v>1028</v>
      </c>
      <c r="E136" s="864"/>
      <c r="F136" s="225">
        <f>ROUND(C136*E136,2)</f>
        <v>0</v>
      </c>
    </row>
    <row r="137" spans="1:6" x14ac:dyDescent="0.25">
      <c r="A137" s="228"/>
      <c r="B137" s="222"/>
      <c r="C137" s="223"/>
      <c r="D137" s="224"/>
      <c r="E137" s="864"/>
      <c r="F137" s="225"/>
    </row>
    <row r="138" spans="1:6" x14ac:dyDescent="0.25">
      <c r="A138" s="226">
        <v>18.399999999999999</v>
      </c>
      <c r="B138" s="217" t="s">
        <v>1037</v>
      </c>
      <c r="C138" s="223"/>
      <c r="D138" s="224"/>
      <c r="E138" s="864"/>
      <c r="F138" s="225"/>
    </row>
    <row r="139" spans="1:6" x14ac:dyDescent="0.25">
      <c r="A139" s="228" t="s">
        <v>1100</v>
      </c>
      <c r="B139" s="222" t="s">
        <v>1038</v>
      </c>
      <c r="C139" s="223">
        <f>0.6*(4.7+3.55+4.7+4.45)</f>
        <v>10.44</v>
      </c>
      <c r="D139" s="224" t="s">
        <v>9</v>
      </c>
      <c r="E139" s="864"/>
      <c r="F139" s="225">
        <f t="shared" ref="F139:F141" si="21">ROUND(E139*C139,2)</f>
        <v>0</v>
      </c>
    </row>
    <row r="140" spans="1:6" x14ac:dyDescent="0.25">
      <c r="A140" s="228" t="s">
        <v>1101</v>
      </c>
      <c r="B140" s="222" t="s">
        <v>1039</v>
      </c>
      <c r="C140" s="223">
        <f>+(4.7+3.55+4.7+1.28+0.97)*3.6-(3.6*0.6)*2-(1.5*1.6)-(13.15*0.2)</f>
        <v>45.37</v>
      </c>
      <c r="D140" s="224" t="s">
        <v>9</v>
      </c>
      <c r="E140" s="864"/>
      <c r="F140" s="225">
        <f t="shared" si="21"/>
        <v>0</v>
      </c>
    </row>
    <row r="141" spans="1:6" x14ac:dyDescent="0.25">
      <c r="A141" s="228" t="s">
        <v>1102</v>
      </c>
      <c r="B141" s="222" t="s">
        <v>1040</v>
      </c>
      <c r="C141" s="223">
        <f>(3.6+3.55)*0.6</f>
        <v>4.29</v>
      </c>
      <c r="D141" s="224" t="s">
        <v>9</v>
      </c>
      <c r="E141" s="864"/>
      <c r="F141" s="225">
        <f t="shared" si="21"/>
        <v>0</v>
      </c>
    </row>
    <row r="142" spans="1:6" x14ac:dyDescent="0.25">
      <c r="A142" s="228"/>
      <c r="B142" s="222"/>
      <c r="C142" s="223"/>
      <c r="D142" s="224"/>
      <c r="E142" s="864"/>
      <c r="F142" s="225"/>
    </row>
    <row r="143" spans="1:6" x14ac:dyDescent="0.25">
      <c r="A143" s="226">
        <v>18.5</v>
      </c>
      <c r="B143" s="232" t="s">
        <v>19</v>
      </c>
      <c r="C143" s="233"/>
      <c r="D143" s="234"/>
      <c r="E143" s="867"/>
      <c r="F143" s="235"/>
    </row>
    <row r="144" spans="1:6" x14ac:dyDescent="0.25">
      <c r="A144" s="228" t="s">
        <v>1103</v>
      </c>
      <c r="B144" s="222" t="s">
        <v>37</v>
      </c>
      <c r="C144" s="223">
        <f>20.92+(18.3*3.6)-(2.2*2.77)-(3.6*0.6*2)-(1.5*1.6)+(3.5*2+2.15)*0.1</f>
        <v>74.900000000000006</v>
      </c>
      <c r="D144" s="224" t="s">
        <v>9</v>
      </c>
      <c r="E144" s="864"/>
      <c r="F144" s="225">
        <f t="shared" ref="F144:F152" si="22">ROUND(E144*C144,2)</f>
        <v>0</v>
      </c>
    </row>
    <row r="145" spans="1:6" x14ac:dyDescent="0.25">
      <c r="A145" s="228" t="s">
        <v>1104</v>
      </c>
      <c r="B145" s="222" t="s">
        <v>30</v>
      </c>
      <c r="C145" s="223">
        <f>+(19.9*3.6)-(3.6*0.6*2)-(1.6*1.5)-(2.2*2.77)+13.37</f>
        <v>72.2</v>
      </c>
      <c r="D145" s="224" t="s">
        <v>9</v>
      </c>
      <c r="E145" s="864"/>
      <c r="F145" s="225">
        <f t="shared" si="22"/>
        <v>0</v>
      </c>
    </row>
    <row r="146" spans="1:6" x14ac:dyDescent="0.25">
      <c r="A146" s="228" t="s">
        <v>1105</v>
      </c>
      <c r="B146" s="222" t="s">
        <v>121</v>
      </c>
      <c r="C146" s="223">
        <v>38.119999999999997</v>
      </c>
      <c r="D146" s="224" t="s">
        <v>9</v>
      </c>
      <c r="E146" s="864"/>
      <c r="F146" s="225">
        <f t="shared" si="22"/>
        <v>0</v>
      </c>
    </row>
    <row r="147" spans="1:6" x14ac:dyDescent="0.25">
      <c r="A147" s="228" t="s">
        <v>1106</v>
      </c>
      <c r="B147" s="222" t="s">
        <v>1041</v>
      </c>
      <c r="C147" s="223">
        <f>(0.65*2+0.46*2+0.2*6)*3.6+(20.92)+(4.7*2+3.55)*0.2*2+(1.5*0.2*2)+13.37+(0.61*2.2)*2</f>
        <v>55.07</v>
      </c>
      <c r="D147" s="224" t="s">
        <v>9</v>
      </c>
      <c r="E147" s="864"/>
      <c r="F147" s="225">
        <f t="shared" si="22"/>
        <v>0</v>
      </c>
    </row>
    <row r="148" spans="1:6" x14ac:dyDescent="0.25">
      <c r="A148" s="228" t="s">
        <v>1107</v>
      </c>
      <c r="B148" s="222" t="s">
        <v>24</v>
      </c>
      <c r="C148" s="223">
        <f>2.2*4+2.77*2+3.6*4+1.6*4+1.5*4</f>
        <v>41.14</v>
      </c>
      <c r="D148" s="224" t="s">
        <v>11</v>
      </c>
      <c r="E148" s="864"/>
      <c r="F148" s="225">
        <f t="shared" si="22"/>
        <v>0</v>
      </c>
    </row>
    <row r="149" spans="1:6" x14ac:dyDescent="0.25">
      <c r="A149" s="228" t="s">
        <v>1108</v>
      </c>
      <c r="B149" s="222" t="s">
        <v>35</v>
      </c>
      <c r="C149" s="223">
        <f>6.3*4</f>
        <v>25.2</v>
      </c>
      <c r="D149" s="224" t="s">
        <v>11</v>
      </c>
      <c r="E149" s="864"/>
      <c r="F149" s="225">
        <f t="shared" si="22"/>
        <v>0</v>
      </c>
    </row>
    <row r="150" spans="1:6" x14ac:dyDescent="0.25">
      <c r="A150" s="228" t="s">
        <v>1109</v>
      </c>
      <c r="B150" s="222" t="s">
        <v>859</v>
      </c>
      <c r="C150" s="223">
        <f>6*4</f>
        <v>24</v>
      </c>
      <c r="D150" s="224" t="s">
        <v>11</v>
      </c>
      <c r="E150" s="864"/>
      <c r="F150" s="225">
        <f t="shared" si="22"/>
        <v>0</v>
      </c>
    </row>
    <row r="151" spans="1:6" x14ac:dyDescent="0.25">
      <c r="A151" s="228" t="s">
        <v>1110</v>
      </c>
      <c r="B151" s="236" t="s">
        <v>1042</v>
      </c>
      <c r="C151" s="223">
        <v>2</v>
      </c>
      <c r="D151" s="224" t="s">
        <v>10</v>
      </c>
      <c r="E151" s="864"/>
      <c r="F151" s="225">
        <f t="shared" si="22"/>
        <v>0</v>
      </c>
    </row>
    <row r="152" spans="1:6" x14ac:dyDescent="0.25">
      <c r="A152" s="228" t="s">
        <v>1111</v>
      </c>
      <c r="B152" s="222" t="s">
        <v>1043</v>
      </c>
      <c r="C152" s="223">
        <f>+C145+C144+(3.6*0.6*2*2)</f>
        <v>155.74</v>
      </c>
      <c r="D152" s="224" t="s">
        <v>9</v>
      </c>
      <c r="E152" s="864"/>
      <c r="F152" s="225">
        <f t="shared" si="22"/>
        <v>0</v>
      </c>
    </row>
    <row r="153" spans="1:6" x14ac:dyDescent="0.25">
      <c r="A153" s="228"/>
      <c r="B153" s="222"/>
      <c r="C153" s="223"/>
      <c r="D153" s="224"/>
      <c r="E153" s="864"/>
      <c r="F153" s="225">
        <v>0</v>
      </c>
    </row>
    <row r="154" spans="1:6" x14ac:dyDescent="0.25">
      <c r="A154" s="226">
        <v>18.600000000000001</v>
      </c>
      <c r="B154" s="237" t="s">
        <v>1044</v>
      </c>
      <c r="C154" s="233">
        <f>6.3*4*0.8</f>
        <v>20.16</v>
      </c>
      <c r="D154" s="238" t="s">
        <v>9</v>
      </c>
      <c r="E154" s="868"/>
      <c r="F154" s="107">
        <f>ROUND(E154*C154,2)</f>
        <v>0</v>
      </c>
    </row>
    <row r="155" spans="1:6" x14ac:dyDescent="0.25">
      <c r="A155" s="228"/>
      <c r="B155" s="222"/>
      <c r="C155" s="223"/>
      <c r="D155" s="224"/>
      <c r="E155" s="864"/>
      <c r="F155" s="225"/>
    </row>
    <row r="156" spans="1:6" x14ac:dyDescent="0.25">
      <c r="A156" s="226">
        <v>18.7</v>
      </c>
      <c r="B156" s="232" t="s">
        <v>1045</v>
      </c>
      <c r="C156" s="233"/>
      <c r="D156" s="239"/>
      <c r="E156" s="869"/>
      <c r="F156" s="235"/>
    </row>
    <row r="157" spans="1:6" x14ac:dyDescent="0.25">
      <c r="A157" s="228" t="s">
        <v>1112</v>
      </c>
      <c r="B157" s="222" t="s">
        <v>1046</v>
      </c>
      <c r="C157" s="233">
        <v>1</v>
      </c>
      <c r="D157" s="238" t="s">
        <v>10</v>
      </c>
      <c r="E157" s="864"/>
      <c r="F157" s="225">
        <f t="shared" ref="F157" si="23">+ROUND(C157*E157,2)</f>
        <v>0</v>
      </c>
    </row>
    <row r="158" spans="1:6" x14ac:dyDescent="0.25">
      <c r="A158" s="228" t="s">
        <v>1113</v>
      </c>
      <c r="B158" s="222" t="s">
        <v>1047</v>
      </c>
      <c r="C158" s="233">
        <v>1</v>
      </c>
      <c r="D158" s="239" t="s">
        <v>10</v>
      </c>
      <c r="E158" s="864"/>
      <c r="F158" s="225">
        <f t="shared" ref="F158" si="24">ROUND(E158*C158,2)</f>
        <v>0</v>
      </c>
    </row>
    <row r="159" spans="1:6" x14ac:dyDescent="0.25">
      <c r="A159" s="228"/>
      <c r="B159" s="222"/>
      <c r="C159" s="223"/>
      <c r="D159" s="224"/>
      <c r="E159" s="864"/>
      <c r="F159" s="225"/>
    </row>
    <row r="160" spans="1:6" x14ac:dyDescent="0.25">
      <c r="A160" s="226">
        <v>18.8</v>
      </c>
      <c r="B160" s="232" t="s">
        <v>1048</v>
      </c>
      <c r="C160" s="240"/>
      <c r="D160" s="239"/>
      <c r="E160" s="867"/>
      <c r="F160" s="235"/>
    </row>
    <row r="161" spans="1:6" x14ac:dyDescent="0.25">
      <c r="A161" s="228" t="s">
        <v>1114</v>
      </c>
      <c r="B161" s="222" t="s">
        <v>1049</v>
      </c>
      <c r="C161" s="223">
        <v>4</v>
      </c>
      <c r="D161" s="224" t="s">
        <v>10</v>
      </c>
      <c r="E161" s="864"/>
      <c r="F161" s="225">
        <f t="shared" ref="F161:F162" si="25">ROUND(E161*C161,2)</f>
        <v>0</v>
      </c>
    </row>
    <row r="162" spans="1:6" x14ac:dyDescent="0.25">
      <c r="A162" s="228" t="s">
        <v>1115</v>
      </c>
      <c r="B162" s="222" t="s">
        <v>1050</v>
      </c>
      <c r="C162" s="223">
        <v>2</v>
      </c>
      <c r="D162" s="224" t="s">
        <v>10</v>
      </c>
      <c r="E162" s="864"/>
      <c r="F162" s="225">
        <f t="shared" si="25"/>
        <v>0</v>
      </c>
    </row>
    <row r="163" spans="1:6" x14ac:dyDescent="0.25">
      <c r="A163" s="228" t="s">
        <v>1116</v>
      </c>
      <c r="B163" s="222" t="s">
        <v>79</v>
      </c>
      <c r="C163" s="223">
        <v>1</v>
      </c>
      <c r="D163" s="224" t="s">
        <v>10</v>
      </c>
      <c r="E163" s="864"/>
      <c r="F163" s="225">
        <f t="shared" ref="F163" si="26">C163*E163</f>
        <v>0</v>
      </c>
    </row>
    <row r="164" spans="1:6" x14ac:dyDescent="0.25">
      <c r="A164" s="228" t="s">
        <v>1117</v>
      </c>
      <c r="B164" s="222" t="s">
        <v>1051</v>
      </c>
      <c r="C164" s="223">
        <v>1</v>
      </c>
      <c r="D164" s="224" t="s">
        <v>10</v>
      </c>
      <c r="E164" s="864"/>
      <c r="F164" s="225">
        <f>ROUND(C164*E164,2)</f>
        <v>0</v>
      </c>
    </row>
    <row r="165" spans="1:6" x14ac:dyDescent="0.25">
      <c r="A165" s="228"/>
      <c r="B165" s="222"/>
      <c r="C165" s="223"/>
      <c r="D165" s="224"/>
      <c r="E165" s="864"/>
      <c r="F165" s="225"/>
    </row>
    <row r="166" spans="1:6" x14ac:dyDescent="0.25">
      <c r="A166" s="226">
        <v>18.899999999999999</v>
      </c>
      <c r="B166" s="241" t="s">
        <v>1052</v>
      </c>
      <c r="C166" s="242">
        <v>1</v>
      </c>
      <c r="D166" s="239" t="s">
        <v>10</v>
      </c>
      <c r="E166" s="870"/>
      <c r="F166" s="107">
        <f t="shared" ref="F166" si="27">ROUND(E166*C166,2)</f>
        <v>0</v>
      </c>
    </row>
    <row r="167" spans="1:6" x14ac:dyDescent="0.25">
      <c r="A167" s="243"/>
      <c r="B167" s="241"/>
      <c r="C167" s="242"/>
      <c r="D167" s="244"/>
      <c r="E167" s="870"/>
      <c r="F167" s="108"/>
    </row>
    <row r="168" spans="1:6" x14ac:dyDescent="0.25">
      <c r="A168" s="243"/>
      <c r="B168" s="241"/>
      <c r="C168" s="242"/>
      <c r="D168" s="244"/>
      <c r="E168" s="870"/>
      <c r="F168" s="108"/>
    </row>
    <row r="169" spans="1:6" x14ac:dyDescent="0.25">
      <c r="A169" s="245">
        <v>19</v>
      </c>
      <c r="B169" s="241" t="s">
        <v>1056</v>
      </c>
      <c r="C169" s="242"/>
      <c r="D169" s="239"/>
      <c r="E169" s="870"/>
      <c r="F169" s="107"/>
    </row>
    <row r="170" spans="1:6" x14ac:dyDescent="0.25">
      <c r="A170" s="226"/>
      <c r="B170" s="241" t="s">
        <v>260</v>
      </c>
      <c r="C170" s="242"/>
      <c r="D170" s="239"/>
      <c r="E170" s="870"/>
      <c r="F170" s="107"/>
    </row>
    <row r="171" spans="1:6" x14ac:dyDescent="0.25">
      <c r="A171" s="228">
        <v>19.100000000000001</v>
      </c>
      <c r="B171" s="222" t="s">
        <v>13</v>
      </c>
      <c r="C171" s="223">
        <v>1</v>
      </c>
      <c r="D171" s="224" t="s">
        <v>25</v>
      </c>
      <c r="E171" s="864"/>
      <c r="F171" s="225">
        <f t="shared" ref="F171" si="28">ROUND(C171*E171,2)</f>
        <v>0</v>
      </c>
    </row>
    <row r="172" spans="1:6" x14ac:dyDescent="0.25">
      <c r="A172" s="228"/>
      <c r="B172" s="222" t="s">
        <v>260</v>
      </c>
      <c r="C172" s="223"/>
      <c r="D172" s="224"/>
      <c r="E172" s="864"/>
      <c r="F172" s="225"/>
    </row>
    <row r="173" spans="1:6" x14ac:dyDescent="0.25">
      <c r="A173" s="226">
        <v>19.2</v>
      </c>
      <c r="B173" s="241" t="s">
        <v>7</v>
      </c>
      <c r="C173" s="242"/>
      <c r="D173" s="239"/>
      <c r="E173" s="870"/>
      <c r="F173" s="107"/>
    </row>
    <row r="174" spans="1:6" ht="25.5" x14ac:dyDescent="0.25">
      <c r="A174" s="106" t="s">
        <v>1118</v>
      </c>
      <c r="B174" s="10" t="s">
        <v>1057</v>
      </c>
      <c r="C174" s="2">
        <v>1</v>
      </c>
      <c r="D174" s="9" t="s">
        <v>25</v>
      </c>
      <c r="E174" s="6"/>
      <c r="F174" s="246">
        <f t="shared" ref="F174" si="29">ROUND(C174*E174,2)</f>
        <v>0</v>
      </c>
    </row>
    <row r="175" spans="1:6" x14ac:dyDescent="0.25">
      <c r="A175" s="228"/>
      <c r="B175" s="222" t="s">
        <v>260</v>
      </c>
      <c r="C175" s="223"/>
      <c r="D175" s="224"/>
      <c r="E175" s="864"/>
      <c r="F175" s="225"/>
    </row>
    <row r="176" spans="1:6" x14ac:dyDescent="0.25">
      <c r="A176" s="226">
        <v>19.3</v>
      </c>
      <c r="B176" s="241" t="s">
        <v>1058</v>
      </c>
      <c r="C176" s="242"/>
      <c r="D176" s="239"/>
      <c r="E176" s="870"/>
      <c r="F176" s="107"/>
    </row>
    <row r="177" spans="1:6" x14ac:dyDescent="0.25">
      <c r="A177" s="228" t="s">
        <v>1119</v>
      </c>
      <c r="B177" s="222" t="s">
        <v>1059</v>
      </c>
      <c r="C177" s="223">
        <v>0.9</v>
      </c>
      <c r="D177" s="224" t="s">
        <v>8</v>
      </c>
      <c r="E177" s="864"/>
      <c r="F177" s="225">
        <f t="shared" ref="F177:F178" si="30">ROUND(C177*E177,2)</f>
        <v>0</v>
      </c>
    </row>
    <row r="178" spans="1:6" x14ac:dyDescent="0.25">
      <c r="A178" s="228" t="s">
        <v>1120</v>
      </c>
      <c r="B178" s="222" t="s">
        <v>1060</v>
      </c>
      <c r="C178" s="223">
        <v>0.8</v>
      </c>
      <c r="D178" s="224" t="s">
        <v>8</v>
      </c>
      <c r="E178" s="864"/>
      <c r="F178" s="225">
        <f t="shared" si="30"/>
        <v>0</v>
      </c>
    </row>
    <row r="179" spans="1:6" x14ac:dyDescent="0.25">
      <c r="A179" s="228"/>
      <c r="B179" s="222" t="s">
        <v>260</v>
      </c>
      <c r="C179" s="223"/>
      <c r="D179" s="224"/>
      <c r="E179" s="864"/>
      <c r="F179" s="225"/>
    </row>
    <row r="180" spans="1:6" x14ac:dyDescent="0.25">
      <c r="A180" s="226">
        <v>19.399999999999999</v>
      </c>
      <c r="B180" s="241" t="s">
        <v>1061</v>
      </c>
      <c r="C180" s="242"/>
      <c r="D180" s="239"/>
      <c r="E180" s="870"/>
      <c r="F180" s="107"/>
    </row>
    <row r="181" spans="1:6" x14ac:dyDescent="0.25">
      <c r="A181" s="228" t="s">
        <v>1121</v>
      </c>
      <c r="B181" s="222" t="s">
        <v>20</v>
      </c>
      <c r="C181" s="223">
        <v>5.72</v>
      </c>
      <c r="D181" s="224" t="s">
        <v>9</v>
      </c>
      <c r="E181" s="864"/>
      <c r="F181" s="225">
        <f t="shared" ref="F181:F185" si="31">ROUND(C181*E181,2)</f>
        <v>0</v>
      </c>
    </row>
    <row r="182" spans="1:6" x14ac:dyDescent="0.25">
      <c r="A182" s="228" t="s">
        <v>1122</v>
      </c>
      <c r="B182" s="222" t="s">
        <v>1062</v>
      </c>
      <c r="C182" s="223">
        <v>5.72</v>
      </c>
      <c r="D182" s="224" t="s">
        <v>9</v>
      </c>
      <c r="E182" s="864"/>
      <c r="F182" s="225">
        <f t="shared" si="31"/>
        <v>0</v>
      </c>
    </row>
    <row r="183" spans="1:6" x14ac:dyDescent="0.25">
      <c r="A183" s="228" t="s">
        <v>1123</v>
      </c>
      <c r="B183" s="222" t="s">
        <v>24</v>
      </c>
      <c r="C183" s="223">
        <v>20.2</v>
      </c>
      <c r="D183" s="224" t="s">
        <v>9</v>
      </c>
      <c r="E183" s="864"/>
      <c r="F183" s="225">
        <f t="shared" si="31"/>
        <v>0</v>
      </c>
    </row>
    <row r="184" spans="1:6" x14ac:dyDescent="0.25">
      <c r="A184" s="228" t="s">
        <v>1124</v>
      </c>
      <c r="B184" s="222" t="s">
        <v>1063</v>
      </c>
      <c r="C184" s="223">
        <v>6.92</v>
      </c>
      <c r="D184" s="224" t="s">
        <v>9</v>
      </c>
      <c r="E184" s="864"/>
      <c r="F184" s="225">
        <f t="shared" si="31"/>
        <v>0</v>
      </c>
    </row>
    <row r="185" spans="1:6" x14ac:dyDescent="0.25">
      <c r="A185" s="228" t="s">
        <v>1125</v>
      </c>
      <c r="B185" s="222" t="s">
        <v>1064</v>
      </c>
      <c r="C185" s="223">
        <v>10.99</v>
      </c>
      <c r="D185" s="224" t="s">
        <v>9</v>
      </c>
      <c r="E185" s="864"/>
      <c r="F185" s="225">
        <f t="shared" si="31"/>
        <v>0</v>
      </c>
    </row>
    <row r="186" spans="1:6" x14ac:dyDescent="0.25">
      <c r="A186" s="228"/>
      <c r="B186" s="222" t="s">
        <v>260</v>
      </c>
      <c r="C186" s="223"/>
      <c r="D186" s="224"/>
      <c r="E186" s="864"/>
      <c r="F186" s="225"/>
    </row>
    <row r="187" spans="1:6" x14ac:dyDescent="0.25">
      <c r="A187" s="226">
        <v>19.5</v>
      </c>
      <c r="B187" s="241" t="s">
        <v>1065</v>
      </c>
      <c r="C187" s="242"/>
      <c r="D187" s="239"/>
      <c r="E187" s="870"/>
      <c r="F187" s="107"/>
    </row>
    <row r="188" spans="1:6" x14ac:dyDescent="0.25">
      <c r="A188" s="228">
        <v>19.510000000000002</v>
      </c>
      <c r="B188" s="222" t="s">
        <v>13</v>
      </c>
      <c r="C188" s="223">
        <v>1</v>
      </c>
      <c r="D188" s="224" t="s">
        <v>25</v>
      </c>
      <c r="E188" s="864"/>
      <c r="F188" s="225">
        <f t="shared" ref="F188" si="32">ROUND(C188*E188,2)</f>
        <v>0</v>
      </c>
    </row>
    <row r="189" spans="1:6" x14ac:dyDescent="0.25">
      <c r="A189" s="228"/>
      <c r="B189" s="222" t="s">
        <v>260</v>
      </c>
      <c r="C189" s="223"/>
      <c r="D189" s="224"/>
      <c r="E189" s="864"/>
      <c r="F189" s="225"/>
    </row>
    <row r="190" spans="1:6" ht="25.5" x14ac:dyDescent="0.25">
      <c r="A190" s="88">
        <v>19.600000000000001</v>
      </c>
      <c r="B190" s="10" t="s">
        <v>1057</v>
      </c>
      <c r="C190" s="2">
        <v>1</v>
      </c>
      <c r="D190" s="9" t="s">
        <v>25</v>
      </c>
      <c r="E190" s="6"/>
      <c r="F190" s="246">
        <f t="shared" ref="F190" si="33">ROUND(C190*E190,2)</f>
        <v>0</v>
      </c>
    </row>
    <row r="191" spans="1:6" x14ac:dyDescent="0.25">
      <c r="A191" s="228"/>
      <c r="B191" s="222" t="s">
        <v>260</v>
      </c>
      <c r="C191" s="223"/>
      <c r="D191" s="224"/>
      <c r="E191" s="864"/>
      <c r="F191" s="225"/>
    </row>
    <row r="192" spans="1:6" x14ac:dyDescent="0.25">
      <c r="A192" s="226">
        <v>19.7</v>
      </c>
      <c r="B192" s="222" t="s">
        <v>1066</v>
      </c>
      <c r="C192" s="223">
        <v>2.3199999999999998</v>
      </c>
      <c r="D192" s="224" t="s">
        <v>8</v>
      </c>
      <c r="E192" s="864"/>
      <c r="F192" s="225">
        <f t="shared" ref="F192:F193" si="34">ROUND(C192*E192,2)</f>
        <v>0</v>
      </c>
    </row>
    <row r="193" spans="1:6" x14ac:dyDescent="0.25">
      <c r="A193" s="226">
        <v>19.8</v>
      </c>
      <c r="B193" s="222" t="s">
        <v>1067</v>
      </c>
      <c r="C193" s="223">
        <v>6.32</v>
      </c>
      <c r="D193" s="224" t="s">
        <v>9</v>
      </c>
      <c r="E193" s="864"/>
      <c r="F193" s="225">
        <f t="shared" si="34"/>
        <v>0</v>
      </c>
    </row>
    <row r="194" spans="1:6" x14ac:dyDescent="0.25">
      <c r="A194" s="228"/>
      <c r="B194" s="222" t="s">
        <v>260</v>
      </c>
      <c r="C194" s="223"/>
      <c r="D194" s="224"/>
      <c r="E194" s="864"/>
      <c r="F194" s="225"/>
    </row>
    <row r="195" spans="1:6" x14ac:dyDescent="0.25">
      <c r="A195" s="226">
        <v>19.899999999999999</v>
      </c>
      <c r="B195" s="241" t="s">
        <v>1068</v>
      </c>
      <c r="C195" s="242"/>
      <c r="D195" s="239"/>
      <c r="E195" s="870"/>
      <c r="F195" s="107"/>
    </row>
    <row r="196" spans="1:6" x14ac:dyDescent="0.25">
      <c r="A196" s="228" t="s">
        <v>1126</v>
      </c>
      <c r="B196" s="222" t="s">
        <v>1062</v>
      </c>
      <c r="C196" s="223">
        <v>13.46</v>
      </c>
      <c r="D196" s="224" t="s">
        <v>9</v>
      </c>
      <c r="E196" s="864"/>
      <c r="F196" s="225">
        <f t="shared" ref="F196:F199" si="35">ROUND(C196*E196,2)</f>
        <v>0</v>
      </c>
    </row>
    <row r="197" spans="1:6" x14ac:dyDescent="0.25">
      <c r="A197" s="228" t="s">
        <v>1127</v>
      </c>
      <c r="B197" s="222" t="s">
        <v>24</v>
      </c>
      <c r="C197" s="223">
        <v>33.4</v>
      </c>
      <c r="D197" s="224" t="s">
        <v>9</v>
      </c>
      <c r="E197" s="864"/>
      <c r="F197" s="225">
        <f t="shared" si="35"/>
        <v>0</v>
      </c>
    </row>
    <row r="198" spans="1:6" x14ac:dyDescent="0.25">
      <c r="A198" s="228" t="s">
        <v>1128</v>
      </c>
      <c r="B198" s="222" t="s">
        <v>1069</v>
      </c>
      <c r="C198" s="223">
        <v>13.63</v>
      </c>
      <c r="D198" s="224" t="s">
        <v>9</v>
      </c>
      <c r="E198" s="864"/>
      <c r="F198" s="225">
        <f t="shared" si="35"/>
        <v>0</v>
      </c>
    </row>
    <row r="199" spans="1:6" x14ac:dyDescent="0.25">
      <c r="A199" s="228" t="s">
        <v>1129</v>
      </c>
      <c r="B199" s="222" t="s">
        <v>1070</v>
      </c>
      <c r="C199" s="223">
        <v>15.1</v>
      </c>
      <c r="D199" s="224" t="s">
        <v>9</v>
      </c>
      <c r="E199" s="864"/>
      <c r="F199" s="225">
        <f t="shared" si="35"/>
        <v>0</v>
      </c>
    </row>
    <row r="200" spans="1:6" x14ac:dyDescent="0.25">
      <c r="A200" s="228"/>
      <c r="B200" s="222" t="s">
        <v>260</v>
      </c>
      <c r="C200" s="223"/>
      <c r="D200" s="224"/>
      <c r="E200" s="864"/>
      <c r="F200" s="225"/>
    </row>
    <row r="201" spans="1:6" x14ac:dyDescent="0.25">
      <c r="A201" s="247">
        <v>19.100000000000001</v>
      </c>
      <c r="B201" s="241" t="s">
        <v>234</v>
      </c>
      <c r="C201" s="242"/>
      <c r="D201" s="239"/>
      <c r="E201" s="870"/>
      <c r="F201" s="107"/>
    </row>
    <row r="202" spans="1:6" x14ac:dyDescent="0.25">
      <c r="A202" s="228" t="s">
        <v>1130</v>
      </c>
      <c r="B202" s="222" t="s">
        <v>1071</v>
      </c>
      <c r="C202" s="223">
        <v>9.8699999999999992</v>
      </c>
      <c r="D202" s="224" t="s">
        <v>1072</v>
      </c>
      <c r="E202" s="864"/>
      <c r="F202" s="225">
        <f t="shared" ref="F202:F204" si="36">ROUND(C202*E202,2)</f>
        <v>0</v>
      </c>
    </row>
    <row r="203" spans="1:6" x14ac:dyDescent="0.25">
      <c r="A203" s="228" t="s">
        <v>1131</v>
      </c>
      <c r="B203" s="222" t="s">
        <v>1073</v>
      </c>
      <c r="C203" s="223">
        <v>4</v>
      </c>
      <c r="D203" s="224" t="s">
        <v>10</v>
      </c>
      <c r="E203" s="864"/>
      <c r="F203" s="225">
        <f t="shared" si="36"/>
        <v>0</v>
      </c>
    </row>
    <row r="204" spans="1:6" x14ac:dyDescent="0.25">
      <c r="A204" s="228" t="s">
        <v>1132</v>
      </c>
      <c r="B204" s="222" t="s">
        <v>31</v>
      </c>
      <c r="C204" s="223">
        <v>1</v>
      </c>
      <c r="D204" s="224" t="s">
        <v>25</v>
      </c>
      <c r="E204" s="864"/>
      <c r="F204" s="225">
        <f t="shared" si="36"/>
        <v>0</v>
      </c>
    </row>
    <row r="205" spans="1:6" x14ac:dyDescent="0.25">
      <c r="A205" s="87"/>
      <c r="B205" s="163" t="s">
        <v>910</v>
      </c>
      <c r="C205" s="164"/>
      <c r="D205" s="164"/>
      <c r="E205" s="871"/>
      <c r="F205" s="165">
        <f>SUM(F38:F204)</f>
        <v>0</v>
      </c>
    </row>
    <row r="206" spans="1:6" x14ac:dyDescent="0.25">
      <c r="A206" s="166"/>
      <c r="B206" s="134"/>
      <c r="C206" s="130"/>
      <c r="D206" s="131"/>
      <c r="E206" s="847"/>
      <c r="F206" s="132"/>
    </row>
    <row r="207" spans="1:6" x14ac:dyDescent="0.25">
      <c r="A207" s="135" t="s">
        <v>911</v>
      </c>
      <c r="B207" s="32" t="s">
        <v>185</v>
      </c>
      <c r="C207" s="136"/>
      <c r="D207" s="137"/>
      <c r="E207" s="848"/>
      <c r="F207" s="138"/>
    </row>
    <row r="208" spans="1:6" x14ac:dyDescent="0.25">
      <c r="A208" s="139"/>
      <c r="B208" s="140"/>
      <c r="C208" s="136"/>
      <c r="D208" s="137"/>
      <c r="E208" s="848"/>
      <c r="F208" s="138"/>
    </row>
    <row r="209" spans="1:6" x14ac:dyDescent="0.25">
      <c r="A209" s="141">
        <v>1</v>
      </c>
      <c r="B209" s="142" t="s">
        <v>170</v>
      </c>
      <c r="C209" s="143">
        <v>2846.97</v>
      </c>
      <c r="D209" s="144" t="s">
        <v>11</v>
      </c>
      <c r="E209" s="848"/>
      <c r="F209" s="145">
        <f t="shared" ref="F209:F229" si="37">ROUND(C209*E209,2)</f>
        <v>0</v>
      </c>
    </row>
    <row r="210" spans="1:6" x14ac:dyDescent="0.25">
      <c r="A210" s="146"/>
      <c r="B210" s="140"/>
      <c r="C210" s="136"/>
      <c r="D210" s="144"/>
      <c r="E210" s="848"/>
      <c r="F210" s="145">
        <f t="shared" si="37"/>
        <v>0</v>
      </c>
    </row>
    <row r="211" spans="1:6" x14ac:dyDescent="0.25">
      <c r="A211" s="248">
        <v>2</v>
      </c>
      <c r="B211" s="32" t="s">
        <v>171</v>
      </c>
      <c r="C211" s="174"/>
      <c r="D211" s="43"/>
      <c r="E211" s="848"/>
      <c r="F211" s="145">
        <f t="shared" si="37"/>
        <v>0</v>
      </c>
    </row>
    <row r="212" spans="1:6" x14ac:dyDescent="0.25">
      <c r="A212" s="89">
        <v>2.1</v>
      </c>
      <c r="B212" s="249" t="s">
        <v>172</v>
      </c>
      <c r="C212" s="143">
        <v>5693.94</v>
      </c>
      <c r="D212" s="43" t="s">
        <v>11</v>
      </c>
      <c r="E212" s="848"/>
      <c r="F212" s="145">
        <f t="shared" si="37"/>
        <v>0</v>
      </c>
    </row>
    <row r="213" spans="1:6" x14ac:dyDescent="0.25">
      <c r="A213" s="250">
        <v>2.2000000000000002</v>
      </c>
      <c r="B213" s="249" t="s">
        <v>173</v>
      </c>
      <c r="C213" s="143">
        <v>2277.58</v>
      </c>
      <c r="D213" s="251" t="s">
        <v>9</v>
      </c>
      <c r="E213" s="848"/>
      <c r="F213" s="145">
        <f t="shared" si="37"/>
        <v>0</v>
      </c>
    </row>
    <row r="214" spans="1:6" x14ac:dyDescent="0.25">
      <c r="A214" s="250">
        <v>2.2999999999999998</v>
      </c>
      <c r="B214" s="249" t="s">
        <v>174</v>
      </c>
      <c r="C214" s="143">
        <v>156.19999999999999</v>
      </c>
      <c r="D214" s="251" t="s">
        <v>18</v>
      </c>
      <c r="E214" s="848"/>
      <c r="F214" s="145">
        <f t="shared" si="37"/>
        <v>0</v>
      </c>
    </row>
    <row r="215" spans="1:6" x14ac:dyDescent="0.25">
      <c r="A215" s="146"/>
      <c r="B215" s="252"/>
      <c r="C215" s="136"/>
      <c r="D215" s="144"/>
      <c r="E215" s="848"/>
      <c r="F215" s="145">
        <f t="shared" si="37"/>
        <v>0</v>
      </c>
    </row>
    <row r="216" spans="1:6" x14ac:dyDescent="0.25">
      <c r="A216" s="147">
        <v>3</v>
      </c>
      <c r="B216" s="148" t="s">
        <v>17</v>
      </c>
      <c r="C216" s="136"/>
      <c r="D216" s="149"/>
      <c r="E216" s="848"/>
      <c r="F216" s="145">
        <f t="shared" si="37"/>
        <v>0</v>
      </c>
    </row>
    <row r="217" spans="1:6" x14ac:dyDescent="0.25">
      <c r="A217" s="150">
        <f>+A216+0.1</f>
        <v>3.1</v>
      </c>
      <c r="B217" s="36" t="s">
        <v>175</v>
      </c>
      <c r="C217" s="143">
        <v>2790.03</v>
      </c>
      <c r="D217" s="34" t="s">
        <v>5</v>
      </c>
      <c r="E217" s="848"/>
      <c r="F217" s="145">
        <f t="shared" si="37"/>
        <v>0</v>
      </c>
    </row>
    <row r="218" spans="1:6" ht="25.5" x14ac:dyDescent="0.25">
      <c r="A218" s="150">
        <f t="shared" ref="A218:A220" si="38">+A217+0.1</f>
        <v>3.2</v>
      </c>
      <c r="B218" s="212" t="s">
        <v>763</v>
      </c>
      <c r="C218" s="143">
        <v>669.61</v>
      </c>
      <c r="D218" s="34" t="s">
        <v>18</v>
      </c>
      <c r="E218" s="848"/>
      <c r="F218" s="145">
        <f t="shared" si="37"/>
        <v>0</v>
      </c>
    </row>
    <row r="219" spans="1:6" x14ac:dyDescent="0.25">
      <c r="A219" s="150">
        <f t="shared" si="38"/>
        <v>3.3</v>
      </c>
      <c r="B219" s="36" t="s">
        <v>176</v>
      </c>
      <c r="C219" s="143">
        <v>2562.9</v>
      </c>
      <c r="D219" s="34" t="s">
        <v>6</v>
      </c>
      <c r="E219" s="848"/>
      <c r="F219" s="145">
        <f t="shared" si="37"/>
        <v>0</v>
      </c>
    </row>
    <row r="220" spans="1:6" x14ac:dyDescent="0.25">
      <c r="A220" s="150">
        <f t="shared" si="38"/>
        <v>3.4</v>
      </c>
      <c r="B220" s="36" t="s">
        <v>177</v>
      </c>
      <c r="C220" s="143">
        <v>953.52</v>
      </c>
      <c r="D220" s="34" t="s">
        <v>18</v>
      </c>
      <c r="E220" s="848"/>
      <c r="F220" s="145">
        <f t="shared" si="37"/>
        <v>0</v>
      </c>
    </row>
    <row r="221" spans="1:6" x14ac:dyDescent="0.25">
      <c r="A221" s="151"/>
      <c r="B221" s="140"/>
      <c r="C221" s="152"/>
      <c r="D221" s="144"/>
      <c r="E221" s="849"/>
      <c r="F221" s="145">
        <f t="shared" si="37"/>
        <v>0</v>
      </c>
    </row>
    <row r="222" spans="1:6" x14ac:dyDescent="0.25">
      <c r="A222" s="253">
        <v>4</v>
      </c>
      <c r="B222" s="142" t="s">
        <v>178</v>
      </c>
      <c r="C222" s="152"/>
      <c r="D222" s="144"/>
      <c r="E222" s="849"/>
      <c r="F222" s="145">
        <f t="shared" si="37"/>
        <v>0</v>
      </c>
    </row>
    <row r="223" spans="1:6" x14ac:dyDescent="0.25">
      <c r="A223" s="254">
        <f>+A222+0.1</f>
        <v>4.0999999999999996</v>
      </c>
      <c r="B223" s="255" t="s">
        <v>189</v>
      </c>
      <c r="C223" s="136">
        <v>2846.97</v>
      </c>
      <c r="D223" s="144" t="s">
        <v>11</v>
      </c>
      <c r="E223" s="848"/>
      <c r="F223" s="145">
        <f t="shared" si="37"/>
        <v>0</v>
      </c>
    </row>
    <row r="224" spans="1:6" x14ac:dyDescent="0.25">
      <c r="A224" s="154"/>
      <c r="B224" s="153"/>
      <c r="C224" s="136"/>
      <c r="D224" s="144"/>
      <c r="E224" s="848"/>
      <c r="F224" s="145">
        <f t="shared" si="37"/>
        <v>0</v>
      </c>
    </row>
    <row r="225" spans="1:6" x14ac:dyDescent="0.25">
      <c r="A225" s="253">
        <v>5</v>
      </c>
      <c r="B225" s="142" t="s">
        <v>179</v>
      </c>
      <c r="C225" s="136"/>
      <c r="D225" s="144"/>
      <c r="E225" s="848"/>
      <c r="F225" s="145">
        <f t="shared" si="37"/>
        <v>0</v>
      </c>
    </row>
    <row r="226" spans="1:6" x14ac:dyDescent="0.25">
      <c r="A226" s="254">
        <v>5.0999999999999996</v>
      </c>
      <c r="B226" s="255" t="s">
        <v>190</v>
      </c>
      <c r="C226" s="136">
        <v>2846.97</v>
      </c>
      <c r="D226" s="144" t="s">
        <v>11</v>
      </c>
      <c r="E226" s="848"/>
      <c r="F226" s="145">
        <f t="shared" si="37"/>
        <v>0</v>
      </c>
    </row>
    <row r="227" spans="1:6" x14ac:dyDescent="0.25">
      <c r="A227" s="154"/>
      <c r="B227" s="153"/>
      <c r="C227" s="136"/>
      <c r="D227" s="144"/>
      <c r="E227" s="848"/>
      <c r="F227" s="145">
        <f t="shared" si="37"/>
        <v>0</v>
      </c>
    </row>
    <row r="228" spans="1:6" x14ac:dyDescent="0.25">
      <c r="A228" s="256">
        <v>6</v>
      </c>
      <c r="B228" s="257" t="s">
        <v>153</v>
      </c>
      <c r="C228" s="136"/>
      <c r="D228" s="144"/>
      <c r="E228" s="848"/>
      <c r="F228" s="145">
        <f t="shared" si="37"/>
        <v>0</v>
      </c>
    </row>
    <row r="229" spans="1:6" x14ac:dyDescent="0.25">
      <c r="A229" s="154">
        <v>6.1</v>
      </c>
      <c r="B229" s="255" t="s">
        <v>190</v>
      </c>
      <c r="C229" s="136">
        <f>+C226</f>
        <v>2846.97</v>
      </c>
      <c r="D229" s="144" t="s">
        <v>11</v>
      </c>
      <c r="E229" s="848"/>
      <c r="F229" s="145">
        <f t="shared" si="37"/>
        <v>0</v>
      </c>
    </row>
    <row r="230" spans="1:6" x14ac:dyDescent="0.25">
      <c r="A230" s="154"/>
      <c r="B230" s="153"/>
      <c r="C230" s="136"/>
      <c r="D230" s="144"/>
      <c r="E230" s="848"/>
      <c r="F230" s="145"/>
    </row>
    <row r="231" spans="1:6" ht="25.5" x14ac:dyDescent="0.25">
      <c r="A231" s="155">
        <v>7</v>
      </c>
      <c r="B231" s="258" t="s">
        <v>750</v>
      </c>
      <c r="C231" s="136">
        <v>15</v>
      </c>
      <c r="D231" s="157" t="s">
        <v>74</v>
      </c>
      <c r="E231" s="848"/>
      <c r="F231" s="145">
        <f>ROUND(C231*E231,2)/100</f>
        <v>0</v>
      </c>
    </row>
    <row r="232" spans="1:6" x14ac:dyDescent="0.25">
      <c r="A232" s="158"/>
      <c r="B232" s="159"/>
      <c r="C232" s="136"/>
      <c r="D232" s="144"/>
      <c r="E232" s="854"/>
      <c r="F232" s="145">
        <f t="shared" ref="F232:F240" si="39">ROUND(C232*E232,2)</f>
        <v>0</v>
      </c>
    </row>
    <row r="233" spans="1:6" x14ac:dyDescent="0.25">
      <c r="A233" s="147">
        <v>8</v>
      </c>
      <c r="B233" s="259" t="s">
        <v>180</v>
      </c>
      <c r="C233" s="143"/>
      <c r="D233" s="34"/>
      <c r="E233" s="872"/>
      <c r="F233" s="145">
        <f t="shared" si="39"/>
        <v>0</v>
      </c>
    </row>
    <row r="234" spans="1:6" x14ac:dyDescent="0.25">
      <c r="A234" s="150">
        <f>+A233+0.1</f>
        <v>8.1</v>
      </c>
      <c r="B234" s="249" t="s">
        <v>181</v>
      </c>
      <c r="C234" s="260">
        <v>2277.58</v>
      </c>
      <c r="D234" s="251" t="s">
        <v>9</v>
      </c>
      <c r="E234" s="81"/>
      <c r="F234" s="145">
        <f t="shared" si="39"/>
        <v>0</v>
      </c>
    </row>
    <row r="235" spans="1:6" x14ac:dyDescent="0.25">
      <c r="A235" s="80">
        <f t="shared" ref="A235:A236" si="40">+A234+0.1</f>
        <v>8.1999999999999993</v>
      </c>
      <c r="B235" s="249" t="s">
        <v>182</v>
      </c>
      <c r="C235" s="260">
        <v>2846.98</v>
      </c>
      <c r="D235" s="251" t="s">
        <v>9</v>
      </c>
      <c r="E235" s="81"/>
      <c r="F235" s="145">
        <f t="shared" si="39"/>
        <v>0</v>
      </c>
    </row>
    <row r="236" spans="1:6" x14ac:dyDescent="0.25">
      <c r="A236" s="80">
        <f t="shared" si="40"/>
        <v>8.3000000000000007</v>
      </c>
      <c r="B236" s="20" t="s">
        <v>136</v>
      </c>
      <c r="C236" s="39">
        <v>4917.3</v>
      </c>
      <c r="D236" s="34" t="s">
        <v>852</v>
      </c>
      <c r="E236" s="81"/>
      <c r="F236" s="145">
        <f t="shared" si="39"/>
        <v>0</v>
      </c>
    </row>
    <row r="237" spans="1:6" x14ac:dyDescent="0.25">
      <c r="A237" s="89"/>
      <c r="B237" s="249"/>
      <c r="C237" s="143"/>
      <c r="D237" s="34"/>
      <c r="E237" s="81"/>
      <c r="F237" s="145">
        <f t="shared" si="39"/>
        <v>0</v>
      </c>
    </row>
    <row r="238" spans="1:6" ht="51" x14ac:dyDescent="0.25">
      <c r="A238" s="261">
        <v>9</v>
      </c>
      <c r="B238" s="75" t="s">
        <v>183</v>
      </c>
      <c r="C238" s="136">
        <v>2846.97</v>
      </c>
      <c r="D238" s="160" t="s">
        <v>11</v>
      </c>
      <c r="E238" s="81"/>
      <c r="F238" s="145">
        <f t="shared" si="39"/>
        <v>0</v>
      </c>
    </row>
    <row r="239" spans="1:6" x14ac:dyDescent="0.25">
      <c r="A239" s="161"/>
      <c r="B239" s="36"/>
      <c r="C239" s="162"/>
      <c r="D239" s="160"/>
      <c r="E239" s="81"/>
      <c r="F239" s="145">
        <f t="shared" si="39"/>
        <v>0</v>
      </c>
    </row>
    <row r="240" spans="1:6" x14ac:dyDescent="0.25">
      <c r="A240" s="57">
        <v>10</v>
      </c>
      <c r="B240" s="36" t="s">
        <v>184</v>
      </c>
      <c r="C240" s="136">
        <v>2846.97</v>
      </c>
      <c r="D240" s="160" t="s">
        <v>11</v>
      </c>
      <c r="E240" s="81"/>
      <c r="F240" s="145">
        <f t="shared" si="39"/>
        <v>0</v>
      </c>
    </row>
    <row r="241" spans="1:6" x14ac:dyDescent="0.25">
      <c r="A241" s="87"/>
      <c r="B241" s="163" t="s">
        <v>912</v>
      </c>
      <c r="C241" s="164"/>
      <c r="D241" s="164"/>
      <c r="E241" s="871"/>
      <c r="F241" s="165">
        <f>SUM(F209:F240)</f>
        <v>0</v>
      </c>
    </row>
    <row r="242" spans="1:6" x14ac:dyDescent="0.25">
      <c r="A242" s="166"/>
      <c r="B242" s="167"/>
      <c r="C242" s="168"/>
      <c r="D242" s="169"/>
      <c r="E242" s="853"/>
      <c r="F242" s="170"/>
    </row>
    <row r="243" spans="1:6" x14ac:dyDescent="0.25">
      <c r="A243" s="135" t="s">
        <v>913</v>
      </c>
      <c r="B243" s="262" t="s">
        <v>866</v>
      </c>
      <c r="C243" s="136"/>
      <c r="D243" s="144"/>
      <c r="E243" s="848"/>
      <c r="F243" s="145"/>
    </row>
    <row r="244" spans="1:6" x14ac:dyDescent="0.25">
      <c r="A244" s="166"/>
      <c r="B244" s="167"/>
      <c r="C244" s="168"/>
      <c r="D244" s="169"/>
      <c r="E244" s="853"/>
      <c r="F244" s="170"/>
    </row>
    <row r="245" spans="1:6" x14ac:dyDescent="0.25">
      <c r="A245" s="263">
        <v>1</v>
      </c>
      <c r="B245" s="264" t="s">
        <v>401</v>
      </c>
      <c r="C245" s="265"/>
      <c r="D245" s="265"/>
      <c r="E245" s="18"/>
      <c r="F245" s="266"/>
    </row>
    <row r="246" spans="1:6" x14ac:dyDescent="0.25">
      <c r="A246" s="267">
        <v>1.1000000000000001</v>
      </c>
      <c r="B246" s="206" t="s">
        <v>13</v>
      </c>
      <c r="C246" s="268">
        <v>2</v>
      </c>
      <c r="D246" s="269" t="s">
        <v>204</v>
      </c>
      <c r="E246" s="18"/>
      <c r="F246" s="270">
        <f t="shared" ref="F246:F310" si="41">ROUND(C246*E246,2)</f>
        <v>0</v>
      </c>
    </row>
    <row r="247" spans="1:6" x14ac:dyDescent="0.25">
      <c r="A247" s="271"/>
      <c r="B247" s="206"/>
      <c r="C247" s="268"/>
      <c r="D247" s="269"/>
      <c r="E247" s="18"/>
      <c r="F247" s="270"/>
    </row>
    <row r="248" spans="1:6" x14ac:dyDescent="0.25">
      <c r="A248" s="263">
        <v>2</v>
      </c>
      <c r="B248" s="264" t="s">
        <v>7</v>
      </c>
      <c r="C248" s="268"/>
      <c r="D248" s="269"/>
      <c r="E248" s="18"/>
      <c r="F248" s="270"/>
    </row>
    <row r="249" spans="1:6" x14ac:dyDescent="0.25">
      <c r="A249" s="272">
        <v>2.1</v>
      </c>
      <c r="B249" s="264" t="s">
        <v>414</v>
      </c>
      <c r="C249" s="268"/>
      <c r="D249" s="269"/>
      <c r="E249" s="18"/>
      <c r="F249" s="270"/>
    </row>
    <row r="250" spans="1:6" x14ac:dyDescent="0.25">
      <c r="A250" s="273" t="s">
        <v>97</v>
      </c>
      <c r="B250" s="206" t="s">
        <v>415</v>
      </c>
      <c r="C250" s="268">
        <v>501.6</v>
      </c>
      <c r="D250" s="269" t="s">
        <v>5</v>
      </c>
      <c r="E250" s="18"/>
      <c r="F250" s="270">
        <f t="shared" si="41"/>
        <v>0</v>
      </c>
    </row>
    <row r="251" spans="1:6" x14ac:dyDescent="0.25">
      <c r="A251" s="273" t="s">
        <v>98</v>
      </c>
      <c r="B251" s="202" t="s">
        <v>416</v>
      </c>
      <c r="C251" s="268">
        <v>601.91999999999996</v>
      </c>
      <c r="D251" s="269" t="s">
        <v>18</v>
      </c>
      <c r="E251" s="18"/>
      <c r="F251" s="270">
        <f t="shared" si="41"/>
        <v>0</v>
      </c>
    </row>
    <row r="252" spans="1:6" x14ac:dyDescent="0.25">
      <c r="A252" s="272">
        <v>2.2000000000000002</v>
      </c>
      <c r="B252" s="264" t="s">
        <v>417</v>
      </c>
      <c r="C252" s="268"/>
      <c r="D252" s="269"/>
      <c r="E252" s="18"/>
      <c r="F252" s="270"/>
    </row>
    <row r="253" spans="1:6" x14ac:dyDescent="0.25">
      <c r="A253" s="273" t="s">
        <v>418</v>
      </c>
      <c r="B253" s="206" t="s">
        <v>274</v>
      </c>
      <c r="C253" s="268">
        <v>159.13999999999999</v>
      </c>
      <c r="D253" s="269" t="s">
        <v>5</v>
      </c>
      <c r="E253" s="18"/>
      <c r="F253" s="270">
        <f t="shared" si="41"/>
        <v>0</v>
      </c>
    </row>
    <row r="254" spans="1:6" x14ac:dyDescent="0.25">
      <c r="A254" s="273" t="s">
        <v>419</v>
      </c>
      <c r="B254" s="202" t="s">
        <v>275</v>
      </c>
      <c r="C254" s="268">
        <v>13.55</v>
      </c>
      <c r="D254" s="269" t="s">
        <v>6</v>
      </c>
      <c r="E254" s="18"/>
      <c r="F254" s="270">
        <f t="shared" si="41"/>
        <v>0</v>
      </c>
    </row>
    <row r="255" spans="1:6" x14ac:dyDescent="0.25">
      <c r="A255" s="273" t="s">
        <v>420</v>
      </c>
      <c r="B255" s="202" t="s">
        <v>276</v>
      </c>
      <c r="C255" s="268">
        <v>174.71</v>
      </c>
      <c r="D255" s="269" t="s">
        <v>18</v>
      </c>
      <c r="E255" s="18"/>
      <c r="F255" s="270">
        <f t="shared" si="41"/>
        <v>0</v>
      </c>
    </row>
    <row r="256" spans="1:6" x14ac:dyDescent="0.25">
      <c r="A256" s="271"/>
      <c r="B256" s="206"/>
      <c r="C256" s="268"/>
      <c r="D256" s="269"/>
      <c r="E256" s="18"/>
      <c r="F256" s="270"/>
    </row>
    <row r="257" spans="1:6" x14ac:dyDescent="0.25">
      <c r="A257" s="263">
        <v>3</v>
      </c>
      <c r="B257" s="264" t="s">
        <v>402</v>
      </c>
      <c r="C257" s="268"/>
      <c r="D257" s="269"/>
      <c r="E257" s="18"/>
      <c r="F257" s="270"/>
    </row>
    <row r="258" spans="1:6" x14ac:dyDescent="0.25">
      <c r="A258" s="267">
        <v>3.1</v>
      </c>
      <c r="B258" s="206" t="s">
        <v>421</v>
      </c>
      <c r="C258" s="268">
        <v>20.78</v>
      </c>
      <c r="D258" s="269" t="s">
        <v>8</v>
      </c>
      <c r="E258" s="18"/>
      <c r="F258" s="270">
        <f t="shared" si="41"/>
        <v>0</v>
      </c>
    </row>
    <row r="259" spans="1:6" x14ac:dyDescent="0.25">
      <c r="A259" s="267">
        <v>3.2</v>
      </c>
      <c r="B259" s="206" t="s">
        <v>422</v>
      </c>
      <c r="C259" s="268">
        <v>1.24</v>
      </c>
      <c r="D259" s="269" t="s">
        <v>8</v>
      </c>
      <c r="E259" s="18"/>
      <c r="F259" s="270">
        <f t="shared" si="41"/>
        <v>0</v>
      </c>
    </row>
    <row r="260" spans="1:6" x14ac:dyDescent="0.25">
      <c r="A260" s="267">
        <v>3.3</v>
      </c>
      <c r="B260" s="206" t="s">
        <v>423</v>
      </c>
      <c r="C260" s="268">
        <v>21.92</v>
      </c>
      <c r="D260" s="269" t="s">
        <v>8</v>
      </c>
      <c r="E260" s="18"/>
      <c r="F260" s="270">
        <f t="shared" si="41"/>
        <v>0</v>
      </c>
    </row>
    <row r="261" spans="1:6" x14ac:dyDescent="0.25">
      <c r="A261" s="267">
        <v>3.4</v>
      </c>
      <c r="B261" s="206" t="s">
        <v>424</v>
      </c>
      <c r="C261" s="268">
        <v>2.5</v>
      </c>
      <c r="D261" s="269" t="s">
        <v>8</v>
      </c>
      <c r="E261" s="18"/>
      <c r="F261" s="270">
        <f t="shared" si="41"/>
        <v>0</v>
      </c>
    </row>
    <row r="262" spans="1:6" x14ac:dyDescent="0.25">
      <c r="A262" s="267">
        <v>3.5</v>
      </c>
      <c r="B262" s="206" t="s">
        <v>425</v>
      </c>
      <c r="C262" s="268">
        <v>0.62</v>
      </c>
      <c r="D262" s="269" t="s">
        <v>8</v>
      </c>
      <c r="E262" s="18"/>
      <c r="F262" s="270">
        <f t="shared" si="41"/>
        <v>0</v>
      </c>
    </row>
    <row r="263" spans="1:6" x14ac:dyDescent="0.25">
      <c r="A263" s="267">
        <v>3.6</v>
      </c>
      <c r="B263" s="206" t="s">
        <v>426</v>
      </c>
      <c r="C263" s="268">
        <v>55.69</v>
      </c>
      <c r="D263" s="269" t="s">
        <v>8</v>
      </c>
      <c r="E263" s="18"/>
      <c r="F263" s="270">
        <f t="shared" si="41"/>
        <v>0</v>
      </c>
    </row>
    <row r="264" spans="1:6" x14ac:dyDescent="0.25">
      <c r="A264" s="267">
        <v>3.7</v>
      </c>
      <c r="B264" s="206" t="s">
        <v>427</v>
      </c>
      <c r="C264" s="268">
        <v>2.37</v>
      </c>
      <c r="D264" s="269" t="s">
        <v>8</v>
      </c>
      <c r="E264" s="18"/>
      <c r="F264" s="270">
        <f t="shared" si="41"/>
        <v>0</v>
      </c>
    </row>
    <row r="265" spans="1:6" x14ac:dyDescent="0.25">
      <c r="A265" s="267">
        <v>3.8</v>
      </c>
      <c r="B265" s="206" t="s">
        <v>428</v>
      </c>
      <c r="C265" s="268">
        <v>23.74</v>
      </c>
      <c r="D265" s="269" t="s">
        <v>8</v>
      </c>
      <c r="E265" s="18"/>
      <c r="F265" s="270">
        <f t="shared" si="41"/>
        <v>0</v>
      </c>
    </row>
    <row r="266" spans="1:6" x14ac:dyDescent="0.25">
      <c r="A266" s="267">
        <v>3.9</v>
      </c>
      <c r="B266" s="206" t="s">
        <v>429</v>
      </c>
      <c r="C266" s="268">
        <v>0.1</v>
      </c>
      <c r="D266" s="269" t="s">
        <v>8</v>
      </c>
      <c r="E266" s="18"/>
      <c r="F266" s="270">
        <f t="shared" si="41"/>
        <v>0</v>
      </c>
    </row>
    <row r="267" spans="1:6" x14ac:dyDescent="0.25">
      <c r="A267" s="274">
        <v>3.1</v>
      </c>
      <c r="B267" s="206" t="s">
        <v>430</v>
      </c>
      <c r="C267" s="268">
        <v>9.18</v>
      </c>
      <c r="D267" s="269" t="s">
        <v>8</v>
      </c>
      <c r="E267" s="18"/>
      <c r="F267" s="270">
        <f t="shared" si="41"/>
        <v>0</v>
      </c>
    </row>
    <row r="268" spans="1:6" x14ac:dyDescent="0.25">
      <c r="A268" s="271"/>
      <c r="B268" s="206"/>
      <c r="C268" s="268"/>
      <c r="D268" s="269"/>
      <c r="E268" s="18"/>
      <c r="F268" s="270"/>
    </row>
    <row r="269" spans="1:6" x14ac:dyDescent="0.25">
      <c r="A269" s="263">
        <v>4</v>
      </c>
      <c r="B269" s="264" t="s">
        <v>36</v>
      </c>
      <c r="C269" s="268"/>
      <c r="D269" s="269"/>
      <c r="E269" s="18"/>
      <c r="F269" s="270"/>
    </row>
    <row r="270" spans="1:6" x14ac:dyDescent="0.25">
      <c r="A270" s="267">
        <v>4.0999999999999996</v>
      </c>
      <c r="B270" s="206" t="s">
        <v>20</v>
      </c>
      <c r="C270" s="268">
        <v>419.8</v>
      </c>
      <c r="D270" s="269" t="s">
        <v>9</v>
      </c>
      <c r="E270" s="18"/>
      <c r="F270" s="270">
        <f t="shared" si="41"/>
        <v>0</v>
      </c>
    </row>
    <row r="271" spans="1:6" x14ac:dyDescent="0.25">
      <c r="A271" s="267">
        <v>4.2</v>
      </c>
      <c r="B271" s="206" t="s">
        <v>129</v>
      </c>
      <c r="C271" s="268">
        <v>215.68</v>
      </c>
      <c r="D271" s="269" t="s">
        <v>9</v>
      </c>
      <c r="E271" s="18"/>
      <c r="F271" s="270">
        <f t="shared" si="41"/>
        <v>0</v>
      </c>
    </row>
    <row r="272" spans="1:6" x14ac:dyDescent="0.25">
      <c r="A272" s="267">
        <v>4.2</v>
      </c>
      <c r="B272" s="206" t="s">
        <v>284</v>
      </c>
      <c r="C272" s="268">
        <v>143.68</v>
      </c>
      <c r="D272" s="269" t="s">
        <v>9</v>
      </c>
      <c r="E272" s="18"/>
      <c r="F272" s="270">
        <f t="shared" si="41"/>
        <v>0</v>
      </c>
    </row>
    <row r="273" spans="1:6" x14ac:dyDescent="0.25">
      <c r="A273" s="267">
        <v>4.3</v>
      </c>
      <c r="B273" s="206" t="s">
        <v>30</v>
      </c>
      <c r="C273" s="268">
        <v>204.12</v>
      </c>
      <c r="D273" s="269" t="s">
        <v>9</v>
      </c>
      <c r="E273" s="18"/>
      <c r="F273" s="270">
        <f t="shared" si="41"/>
        <v>0</v>
      </c>
    </row>
    <row r="274" spans="1:6" x14ac:dyDescent="0.25">
      <c r="A274" s="267">
        <v>4.4000000000000004</v>
      </c>
      <c r="B274" s="206" t="s">
        <v>23</v>
      </c>
      <c r="C274" s="268">
        <v>158.12</v>
      </c>
      <c r="D274" s="269" t="s">
        <v>9</v>
      </c>
      <c r="E274" s="18"/>
      <c r="F274" s="270">
        <f t="shared" si="41"/>
        <v>0</v>
      </c>
    </row>
    <row r="275" spans="1:6" x14ac:dyDescent="0.25">
      <c r="A275" s="267">
        <v>4.5</v>
      </c>
      <c r="B275" s="206" t="s">
        <v>24</v>
      </c>
      <c r="C275" s="268">
        <v>116.6</v>
      </c>
      <c r="D275" s="269" t="s">
        <v>11</v>
      </c>
      <c r="E275" s="18"/>
      <c r="F275" s="270">
        <f t="shared" si="41"/>
        <v>0</v>
      </c>
    </row>
    <row r="276" spans="1:6" x14ac:dyDescent="0.25">
      <c r="A276" s="267">
        <v>4.5999999999999996</v>
      </c>
      <c r="B276" s="206" t="s">
        <v>493</v>
      </c>
      <c r="C276" s="268">
        <v>47.4</v>
      </c>
      <c r="D276" s="269" t="s">
        <v>11</v>
      </c>
      <c r="E276" s="18"/>
      <c r="F276" s="270">
        <f t="shared" si="41"/>
        <v>0</v>
      </c>
    </row>
    <row r="277" spans="1:6" x14ac:dyDescent="0.25">
      <c r="A277" s="267">
        <v>4.7</v>
      </c>
      <c r="B277" s="206" t="s">
        <v>96</v>
      </c>
      <c r="C277" s="268">
        <v>181.44</v>
      </c>
      <c r="D277" s="269" t="s">
        <v>9</v>
      </c>
      <c r="E277" s="18"/>
      <c r="F277" s="270">
        <f t="shared" si="41"/>
        <v>0</v>
      </c>
    </row>
    <row r="278" spans="1:6" x14ac:dyDescent="0.25">
      <c r="A278" s="267">
        <v>4.8</v>
      </c>
      <c r="B278" s="190" t="s">
        <v>793</v>
      </c>
      <c r="C278" s="268">
        <v>42.88</v>
      </c>
      <c r="D278" s="269" t="s">
        <v>9</v>
      </c>
      <c r="E278" s="18"/>
      <c r="F278" s="270">
        <f t="shared" si="41"/>
        <v>0</v>
      </c>
    </row>
    <row r="279" spans="1:6" ht="25.5" x14ac:dyDescent="0.25">
      <c r="A279" s="267">
        <v>4.9000000000000004</v>
      </c>
      <c r="B279" s="211" t="s">
        <v>285</v>
      </c>
      <c r="C279" s="268">
        <v>147.6</v>
      </c>
      <c r="D279" s="269" t="s">
        <v>11</v>
      </c>
      <c r="E279" s="18"/>
      <c r="F279" s="270">
        <f t="shared" si="41"/>
        <v>0</v>
      </c>
    </row>
    <row r="280" spans="1:6" x14ac:dyDescent="0.25">
      <c r="A280" s="274">
        <v>4.0999999999999996</v>
      </c>
      <c r="B280" s="206" t="s">
        <v>492</v>
      </c>
      <c r="C280" s="268">
        <v>1</v>
      </c>
      <c r="D280" s="269" t="s">
        <v>10</v>
      </c>
      <c r="E280" s="18"/>
      <c r="F280" s="270">
        <f>ROUND(C280*E280,2)</f>
        <v>0</v>
      </c>
    </row>
    <row r="281" spans="1:6" x14ac:dyDescent="0.25">
      <c r="A281" s="271"/>
      <c r="B281" s="206"/>
      <c r="C281" s="268"/>
      <c r="D281" s="269"/>
      <c r="E281" s="18"/>
      <c r="F281" s="270"/>
    </row>
    <row r="282" spans="1:6" x14ac:dyDescent="0.25">
      <c r="A282" s="275">
        <v>5</v>
      </c>
      <c r="B282" s="206" t="s">
        <v>981</v>
      </c>
      <c r="C282" s="268">
        <v>1</v>
      </c>
      <c r="D282" s="269" t="s">
        <v>25</v>
      </c>
      <c r="E282" s="18"/>
      <c r="F282" s="270">
        <f t="shared" si="41"/>
        <v>0</v>
      </c>
    </row>
    <row r="283" spans="1:6" x14ac:dyDescent="0.25">
      <c r="A283" s="271"/>
      <c r="B283" s="206"/>
      <c r="C283" s="268"/>
      <c r="D283" s="269"/>
      <c r="E283" s="18"/>
      <c r="F283" s="270"/>
    </row>
    <row r="284" spans="1:6" x14ac:dyDescent="0.25">
      <c r="A284" s="263">
        <v>6</v>
      </c>
      <c r="B284" s="264" t="s">
        <v>138</v>
      </c>
      <c r="C284" s="268"/>
      <c r="D284" s="269"/>
      <c r="E284" s="18"/>
      <c r="F284" s="270"/>
    </row>
    <row r="285" spans="1:6" x14ac:dyDescent="0.25">
      <c r="A285" s="267">
        <v>6.1</v>
      </c>
      <c r="B285" s="206" t="s">
        <v>226</v>
      </c>
      <c r="C285" s="268">
        <v>128.86000000000001</v>
      </c>
      <c r="D285" s="269" t="s">
        <v>8</v>
      </c>
      <c r="E285" s="18"/>
      <c r="F285" s="270">
        <f t="shared" si="41"/>
        <v>0</v>
      </c>
    </row>
    <row r="286" spans="1:6" x14ac:dyDescent="0.25">
      <c r="A286" s="267">
        <v>6.2</v>
      </c>
      <c r="B286" s="206" t="s">
        <v>227</v>
      </c>
      <c r="C286" s="268">
        <v>242</v>
      </c>
      <c r="D286" s="269" t="s">
        <v>99</v>
      </c>
      <c r="E286" s="18"/>
      <c r="F286" s="270">
        <f t="shared" si="41"/>
        <v>0</v>
      </c>
    </row>
    <row r="287" spans="1:6" x14ac:dyDescent="0.25">
      <c r="A287" s="271"/>
      <c r="B287" s="206"/>
      <c r="C287" s="268"/>
      <c r="D287" s="269"/>
      <c r="E287" s="18"/>
      <c r="F287" s="270"/>
    </row>
    <row r="288" spans="1:6" x14ac:dyDescent="0.25">
      <c r="A288" s="263">
        <v>7</v>
      </c>
      <c r="B288" s="264" t="s">
        <v>403</v>
      </c>
      <c r="C288" s="268"/>
      <c r="D288" s="269"/>
      <c r="E288" s="18"/>
      <c r="F288" s="270"/>
    </row>
    <row r="289" spans="1:6" x14ac:dyDescent="0.25">
      <c r="A289" s="267">
        <v>7.1</v>
      </c>
      <c r="B289" s="206" t="s">
        <v>776</v>
      </c>
      <c r="C289" s="268">
        <v>1</v>
      </c>
      <c r="D289" s="269" t="s">
        <v>10</v>
      </c>
      <c r="E289" s="18"/>
      <c r="F289" s="270">
        <f t="shared" si="41"/>
        <v>0</v>
      </c>
    </row>
    <row r="290" spans="1:6" x14ac:dyDescent="0.25">
      <c r="A290" s="267">
        <v>7.2</v>
      </c>
      <c r="B290" s="206" t="s">
        <v>777</v>
      </c>
      <c r="C290" s="268">
        <v>1</v>
      </c>
      <c r="D290" s="269" t="s">
        <v>10</v>
      </c>
      <c r="E290" s="18"/>
      <c r="F290" s="270">
        <f t="shared" si="41"/>
        <v>0</v>
      </c>
    </row>
    <row r="291" spans="1:6" x14ac:dyDescent="0.25">
      <c r="A291" s="267">
        <v>7.3</v>
      </c>
      <c r="B291" s="202" t="s">
        <v>782</v>
      </c>
      <c r="C291" s="268">
        <v>1</v>
      </c>
      <c r="D291" s="269" t="s">
        <v>10</v>
      </c>
      <c r="E291" s="18"/>
      <c r="F291" s="270">
        <f t="shared" si="41"/>
        <v>0</v>
      </c>
    </row>
    <row r="292" spans="1:6" x14ac:dyDescent="0.25">
      <c r="A292" s="267">
        <v>7.4</v>
      </c>
      <c r="B292" s="206" t="s">
        <v>996</v>
      </c>
      <c r="C292" s="268">
        <v>1</v>
      </c>
      <c r="D292" s="269" t="s">
        <v>10</v>
      </c>
      <c r="E292" s="18"/>
      <c r="F292" s="270">
        <f t="shared" si="41"/>
        <v>0</v>
      </c>
    </row>
    <row r="293" spans="1:6" x14ac:dyDescent="0.25">
      <c r="A293" s="271"/>
      <c r="B293" s="206"/>
      <c r="C293" s="268"/>
      <c r="D293" s="269"/>
      <c r="E293" s="18"/>
      <c r="F293" s="270"/>
    </row>
    <row r="294" spans="1:6" x14ac:dyDescent="0.25">
      <c r="A294" s="263">
        <v>8</v>
      </c>
      <c r="B294" s="276" t="s">
        <v>404</v>
      </c>
      <c r="C294" s="268"/>
      <c r="D294" s="269"/>
      <c r="E294" s="18"/>
      <c r="F294" s="270"/>
    </row>
    <row r="295" spans="1:6" x14ac:dyDescent="0.25">
      <c r="A295" s="267">
        <v>8.1</v>
      </c>
      <c r="B295" s="206" t="s">
        <v>189</v>
      </c>
      <c r="C295" s="268">
        <v>71.900000000000006</v>
      </c>
      <c r="D295" s="269" t="s">
        <v>11</v>
      </c>
      <c r="E295" s="18"/>
      <c r="F295" s="270">
        <f t="shared" si="41"/>
        <v>0</v>
      </c>
    </row>
    <row r="296" spans="1:6" x14ac:dyDescent="0.25">
      <c r="A296" s="267">
        <v>8.1999999999999993</v>
      </c>
      <c r="B296" s="206" t="s">
        <v>432</v>
      </c>
      <c r="C296" s="268">
        <v>17.37</v>
      </c>
      <c r="D296" s="269" t="s">
        <v>11</v>
      </c>
      <c r="E296" s="18"/>
      <c r="F296" s="270">
        <f t="shared" si="41"/>
        <v>0</v>
      </c>
    </row>
    <row r="297" spans="1:6" x14ac:dyDescent="0.25">
      <c r="A297" s="267">
        <v>8.3000000000000007</v>
      </c>
      <c r="B297" s="206" t="s">
        <v>433</v>
      </c>
      <c r="C297" s="268">
        <v>10</v>
      </c>
      <c r="D297" s="269" t="s">
        <v>10</v>
      </c>
      <c r="E297" s="18"/>
      <c r="F297" s="270">
        <f t="shared" si="41"/>
        <v>0</v>
      </c>
    </row>
    <row r="298" spans="1:6" x14ac:dyDescent="0.25">
      <c r="A298" s="267">
        <v>8.4</v>
      </c>
      <c r="B298" s="206" t="s">
        <v>434</v>
      </c>
      <c r="C298" s="268">
        <v>2</v>
      </c>
      <c r="D298" s="269" t="s">
        <v>10</v>
      </c>
      <c r="E298" s="18"/>
      <c r="F298" s="270">
        <f t="shared" si="41"/>
        <v>0</v>
      </c>
    </row>
    <row r="299" spans="1:6" x14ac:dyDescent="0.25">
      <c r="A299" s="267">
        <v>8.5</v>
      </c>
      <c r="B299" s="206" t="s">
        <v>435</v>
      </c>
      <c r="C299" s="268">
        <v>1</v>
      </c>
      <c r="D299" s="269" t="s">
        <v>10</v>
      </c>
      <c r="E299" s="18"/>
      <c r="F299" s="270">
        <f t="shared" si="41"/>
        <v>0</v>
      </c>
    </row>
    <row r="300" spans="1:6" x14ac:dyDescent="0.25">
      <c r="A300" s="267">
        <v>8.6</v>
      </c>
      <c r="B300" s="206" t="s">
        <v>436</v>
      </c>
      <c r="C300" s="268">
        <v>5</v>
      </c>
      <c r="D300" s="269" t="s">
        <v>10</v>
      </c>
      <c r="E300" s="18"/>
      <c r="F300" s="270">
        <f t="shared" si="41"/>
        <v>0</v>
      </c>
    </row>
    <row r="301" spans="1:6" x14ac:dyDescent="0.25">
      <c r="A301" s="267">
        <v>8.6999999999999993</v>
      </c>
      <c r="B301" s="206" t="s">
        <v>437</v>
      </c>
      <c r="C301" s="268">
        <v>3</v>
      </c>
      <c r="D301" s="269" t="s">
        <v>10</v>
      </c>
      <c r="E301" s="18"/>
      <c r="F301" s="270">
        <f t="shared" si="41"/>
        <v>0</v>
      </c>
    </row>
    <row r="302" spans="1:6" ht="25.5" x14ac:dyDescent="0.25">
      <c r="A302" s="267">
        <v>8.8000000000000007</v>
      </c>
      <c r="B302" s="202" t="s">
        <v>438</v>
      </c>
      <c r="C302" s="268">
        <v>4</v>
      </c>
      <c r="D302" s="269" t="s">
        <v>10</v>
      </c>
      <c r="E302" s="18"/>
      <c r="F302" s="270">
        <f t="shared" si="41"/>
        <v>0</v>
      </c>
    </row>
    <row r="303" spans="1:6" ht="25.5" x14ac:dyDescent="0.25">
      <c r="A303" s="267">
        <v>8.9</v>
      </c>
      <c r="B303" s="202" t="s">
        <v>990</v>
      </c>
      <c r="C303" s="268">
        <v>4</v>
      </c>
      <c r="D303" s="269" t="s">
        <v>10</v>
      </c>
      <c r="E303" s="18"/>
      <c r="F303" s="270">
        <f t="shared" si="41"/>
        <v>0</v>
      </c>
    </row>
    <row r="304" spans="1:6" x14ac:dyDescent="0.25">
      <c r="A304" s="274">
        <v>8.1</v>
      </c>
      <c r="B304" s="206" t="s">
        <v>991</v>
      </c>
      <c r="C304" s="268">
        <v>10</v>
      </c>
      <c r="D304" s="269" t="s">
        <v>10</v>
      </c>
      <c r="E304" s="18"/>
      <c r="F304" s="270">
        <f t="shared" si="41"/>
        <v>0</v>
      </c>
    </row>
    <row r="305" spans="1:6" x14ac:dyDescent="0.25">
      <c r="A305" s="271"/>
      <c r="B305" s="206"/>
      <c r="C305" s="268"/>
      <c r="D305" s="269"/>
      <c r="E305" s="18"/>
      <c r="F305" s="270"/>
    </row>
    <row r="306" spans="1:6" x14ac:dyDescent="0.25">
      <c r="A306" s="277">
        <v>8.1199999999999992</v>
      </c>
      <c r="B306" s="264" t="s">
        <v>439</v>
      </c>
      <c r="C306" s="268"/>
      <c r="D306" s="269"/>
      <c r="E306" s="18"/>
      <c r="F306" s="270"/>
    </row>
    <row r="307" spans="1:6" x14ac:dyDescent="0.25">
      <c r="A307" s="273" t="s">
        <v>440</v>
      </c>
      <c r="B307" s="206" t="s">
        <v>123</v>
      </c>
      <c r="C307" s="268">
        <v>76.02</v>
      </c>
      <c r="D307" s="269" t="s">
        <v>441</v>
      </c>
      <c r="E307" s="18"/>
      <c r="F307" s="270">
        <f t="shared" si="41"/>
        <v>0</v>
      </c>
    </row>
    <row r="308" spans="1:6" x14ac:dyDescent="0.25">
      <c r="A308" s="273" t="s">
        <v>442</v>
      </c>
      <c r="B308" s="206" t="s">
        <v>300</v>
      </c>
      <c r="C308" s="268">
        <v>1.3</v>
      </c>
      <c r="D308" s="269" t="s">
        <v>8</v>
      </c>
      <c r="E308" s="18"/>
      <c r="F308" s="270">
        <f t="shared" si="41"/>
        <v>0</v>
      </c>
    </row>
    <row r="309" spans="1:6" x14ac:dyDescent="0.25">
      <c r="A309" s="273" t="s">
        <v>443</v>
      </c>
      <c r="B309" s="206" t="s">
        <v>302</v>
      </c>
      <c r="C309" s="268">
        <v>68.59</v>
      </c>
      <c r="D309" s="269" t="s">
        <v>6</v>
      </c>
      <c r="E309" s="18"/>
      <c r="F309" s="270">
        <f t="shared" si="41"/>
        <v>0</v>
      </c>
    </row>
    <row r="310" spans="1:6" x14ac:dyDescent="0.25">
      <c r="A310" s="273" t="s">
        <v>444</v>
      </c>
      <c r="B310" s="206" t="s">
        <v>304</v>
      </c>
      <c r="C310" s="268">
        <v>8.92</v>
      </c>
      <c r="D310" s="269" t="s">
        <v>18</v>
      </c>
      <c r="E310" s="18"/>
      <c r="F310" s="270">
        <f t="shared" si="41"/>
        <v>0</v>
      </c>
    </row>
    <row r="311" spans="1:6" x14ac:dyDescent="0.25">
      <c r="A311" s="271"/>
      <c r="B311" s="206"/>
      <c r="C311" s="268"/>
      <c r="D311" s="269"/>
      <c r="E311" s="18"/>
      <c r="F311" s="270"/>
    </row>
    <row r="312" spans="1:6" x14ac:dyDescent="0.25">
      <c r="A312" s="263">
        <v>9</v>
      </c>
      <c r="B312" s="264" t="s">
        <v>406</v>
      </c>
      <c r="C312" s="268"/>
      <c r="D312" s="269"/>
      <c r="E312" s="18"/>
      <c r="F312" s="266"/>
    </row>
    <row r="313" spans="1:6" x14ac:dyDescent="0.25">
      <c r="A313" s="87"/>
      <c r="B313" s="206"/>
      <c r="C313" s="268"/>
      <c r="D313" s="269"/>
      <c r="E313" s="18"/>
      <c r="F313" s="270"/>
    </row>
    <row r="314" spans="1:6" x14ac:dyDescent="0.25">
      <c r="A314" s="278">
        <v>9.1</v>
      </c>
      <c r="B314" s="279" t="s">
        <v>66</v>
      </c>
      <c r="C314" s="280">
        <v>1</v>
      </c>
      <c r="D314" s="281" t="s">
        <v>25</v>
      </c>
      <c r="E314" s="18"/>
      <c r="F314" s="270">
        <f t="shared" ref="F314" si="42">ROUND(C314*E314,2)</f>
        <v>0</v>
      </c>
    </row>
    <row r="315" spans="1:6" x14ac:dyDescent="0.25">
      <c r="A315" s="87"/>
      <c r="B315" s="282"/>
      <c r="C315" s="280"/>
      <c r="D315" s="281"/>
      <c r="E315" s="18"/>
      <c r="F315" s="270"/>
    </row>
    <row r="316" spans="1:6" x14ac:dyDescent="0.25">
      <c r="A316" s="283">
        <v>9.1999999999999993</v>
      </c>
      <c r="B316" s="284" t="s">
        <v>17</v>
      </c>
      <c r="C316" s="285"/>
      <c r="D316" s="286"/>
      <c r="E316" s="18"/>
      <c r="F316" s="270"/>
    </row>
    <row r="317" spans="1:6" x14ac:dyDescent="0.25">
      <c r="A317" s="287" t="s">
        <v>162</v>
      </c>
      <c r="B317" s="229" t="s">
        <v>767</v>
      </c>
      <c r="C317" s="285">
        <v>5.05</v>
      </c>
      <c r="D317" s="288" t="s">
        <v>8</v>
      </c>
      <c r="E317" s="18"/>
      <c r="F317" s="270">
        <f>ROUND(C317*E317,2)</f>
        <v>0</v>
      </c>
    </row>
    <row r="318" spans="1:6" x14ac:dyDescent="0.25">
      <c r="A318" s="289" t="s">
        <v>163</v>
      </c>
      <c r="B318" s="290" t="s">
        <v>724</v>
      </c>
      <c r="C318" s="285">
        <v>2.0699999999999998</v>
      </c>
      <c r="D318" s="288" t="s">
        <v>6</v>
      </c>
      <c r="E318" s="18"/>
      <c r="F318" s="270">
        <f t="shared" ref="F318:F319" si="43">ROUND(C318*E318,2)</f>
        <v>0</v>
      </c>
    </row>
    <row r="319" spans="1:6" x14ac:dyDescent="0.25">
      <c r="A319" s="287" t="s">
        <v>380</v>
      </c>
      <c r="B319" s="290" t="s">
        <v>681</v>
      </c>
      <c r="C319" s="285">
        <v>3.44</v>
      </c>
      <c r="D319" s="288" t="s">
        <v>18</v>
      </c>
      <c r="E319" s="18"/>
      <c r="F319" s="270">
        <f t="shared" si="43"/>
        <v>0</v>
      </c>
    </row>
    <row r="320" spans="1:6" x14ac:dyDescent="0.25">
      <c r="A320" s="87"/>
      <c r="B320" s="282"/>
      <c r="C320" s="280"/>
      <c r="D320" s="291"/>
      <c r="E320" s="18"/>
      <c r="F320" s="270"/>
    </row>
    <row r="321" spans="1:6" x14ac:dyDescent="0.25">
      <c r="A321" s="292">
        <v>9.3000000000000007</v>
      </c>
      <c r="B321" s="293" t="s">
        <v>979</v>
      </c>
      <c r="C321" s="280"/>
      <c r="D321" s="291"/>
      <c r="E321" s="18"/>
      <c r="F321" s="270"/>
    </row>
    <row r="322" spans="1:6" x14ac:dyDescent="0.25">
      <c r="A322" s="294" t="s">
        <v>381</v>
      </c>
      <c r="B322" s="279" t="s">
        <v>306</v>
      </c>
      <c r="C322" s="280">
        <v>1.45</v>
      </c>
      <c r="D322" s="295" t="s">
        <v>8</v>
      </c>
      <c r="E322" s="18"/>
      <c r="F322" s="270">
        <f t="shared" ref="F322:F328" si="44">ROUND(C322*E322,2)</f>
        <v>0</v>
      </c>
    </row>
    <row r="323" spans="1:6" x14ac:dyDescent="0.25">
      <c r="A323" s="294" t="s">
        <v>383</v>
      </c>
      <c r="B323" s="279" t="s">
        <v>308</v>
      </c>
      <c r="C323" s="280">
        <v>0.32</v>
      </c>
      <c r="D323" s="295" t="s">
        <v>8</v>
      </c>
      <c r="E323" s="18"/>
      <c r="F323" s="270">
        <f t="shared" si="44"/>
        <v>0</v>
      </c>
    </row>
    <row r="324" spans="1:6" x14ac:dyDescent="0.25">
      <c r="A324" s="294" t="s">
        <v>385</v>
      </c>
      <c r="B324" s="296" t="s">
        <v>310</v>
      </c>
      <c r="C324" s="280">
        <v>0.18</v>
      </c>
      <c r="D324" s="295" t="s">
        <v>8</v>
      </c>
      <c r="E324" s="18"/>
      <c r="F324" s="270">
        <f t="shared" si="44"/>
        <v>0</v>
      </c>
    </row>
    <row r="325" spans="1:6" x14ac:dyDescent="0.25">
      <c r="A325" s="294" t="s">
        <v>387</v>
      </c>
      <c r="B325" s="279" t="s">
        <v>312</v>
      </c>
      <c r="C325" s="280">
        <v>0.11</v>
      </c>
      <c r="D325" s="295" t="s">
        <v>8</v>
      </c>
      <c r="E325" s="18"/>
      <c r="F325" s="270">
        <f t="shared" si="44"/>
        <v>0</v>
      </c>
    </row>
    <row r="326" spans="1:6" x14ac:dyDescent="0.25">
      <c r="A326" s="294" t="s">
        <v>389</v>
      </c>
      <c r="B326" s="279" t="s">
        <v>314</v>
      </c>
      <c r="C326" s="280">
        <v>0.37</v>
      </c>
      <c r="D326" s="295" t="s">
        <v>8</v>
      </c>
      <c r="E326" s="18"/>
      <c r="F326" s="270">
        <f t="shared" si="44"/>
        <v>0</v>
      </c>
    </row>
    <row r="327" spans="1:6" x14ac:dyDescent="0.25">
      <c r="A327" s="294" t="s">
        <v>445</v>
      </c>
      <c r="B327" s="279" t="s">
        <v>316</v>
      </c>
      <c r="C327" s="280">
        <v>0.12</v>
      </c>
      <c r="D327" s="295" t="s">
        <v>8</v>
      </c>
      <c r="E327" s="18"/>
      <c r="F327" s="270">
        <f t="shared" si="44"/>
        <v>0</v>
      </c>
    </row>
    <row r="328" spans="1:6" x14ac:dyDescent="0.25">
      <c r="A328" s="294" t="s">
        <v>446</v>
      </c>
      <c r="B328" s="279" t="s">
        <v>318</v>
      </c>
      <c r="C328" s="280">
        <v>0.81</v>
      </c>
      <c r="D328" s="295" t="s">
        <v>8</v>
      </c>
      <c r="E328" s="18"/>
      <c r="F328" s="270">
        <f t="shared" si="44"/>
        <v>0</v>
      </c>
    </row>
    <row r="329" spans="1:6" x14ac:dyDescent="0.25">
      <c r="A329" s="87"/>
      <c r="B329" s="282"/>
      <c r="C329" s="280"/>
      <c r="D329" s="291"/>
      <c r="E329" s="18"/>
      <c r="F329" s="266"/>
    </row>
    <row r="330" spans="1:6" x14ac:dyDescent="0.25">
      <c r="A330" s="292">
        <v>9.4</v>
      </c>
      <c r="B330" s="293" t="s">
        <v>149</v>
      </c>
      <c r="C330" s="280"/>
      <c r="D330" s="291"/>
      <c r="E330" s="18"/>
      <c r="F330" s="266"/>
    </row>
    <row r="331" spans="1:6" x14ac:dyDescent="0.25">
      <c r="A331" s="294" t="s">
        <v>391</v>
      </c>
      <c r="B331" s="20" t="s">
        <v>320</v>
      </c>
      <c r="C331" s="280">
        <v>4.82</v>
      </c>
      <c r="D331" s="281" t="s">
        <v>9</v>
      </c>
      <c r="E331" s="18"/>
      <c r="F331" s="270">
        <f t="shared" ref="F331:F332" si="45">ROUND(C331*E331,2)</f>
        <v>0</v>
      </c>
    </row>
    <row r="332" spans="1:6" x14ac:dyDescent="0.25">
      <c r="A332" s="294" t="s">
        <v>392</v>
      </c>
      <c r="B332" s="20" t="s">
        <v>322</v>
      </c>
      <c r="C332" s="280">
        <v>22.69</v>
      </c>
      <c r="D332" s="281" t="s">
        <v>9</v>
      </c>
      <c r="E332" s="18"/>
      <c r="F332" s="270">
        <f t="shared" si="45"/>
        <v>0</v>
      </c>
    </row>
    <row r="333" spans="1:6" x14ac:dyDescent="0.25">
      <c r="A333" s="87"/>
      <c r="B333" s="282"/>
      <c r="C333" s="280"/>
      <c r="D333" s="291"/>
      <c r="E333" s="18"/>
      <c r="F333" s="266"/>
    </row>
    <row r="334" spans="1:6" x14ac:dyDescent="0.25">
      <c r="A334" s="292">
        <v>9.5</v>
      </c>
      <c r="B334" s="293" t="s">
        <v>36</v>
      </c>
      <c r="C334" s="280"/>
      <c r="D334" s="291"/>
      <c r="E334" s="18"/>
      <c r="F334" s="266"/>
    </row>
    <row r="335" spans="1:6" x14ac:dyDescent="0.25">
      <c r="A335" s="294" t="s">
        <v>393</v>
      </c>
      <c r="B335" s="279" t="s">
        <v>20</v>
      </c>
      <c r="C335" s="280">
        <v>9.77</v>
      </c>
      <c r="D335" s="281" t="s">
        <v>9</v>
      </c>
      <c r="E335" s="18"/>
      <c r="F335" s="270">
        <f t="shared" ref="F335:F345" si="46">ROUND(C335*E335,2)</f>
        <v>0</v>
      </c>
    </row>
    <row r="336" spans="1:6" x14ac:dyDescent="0.25">
      <c r="A336" s="294" t="s">
        <v>394</v>
      </c>
      <c r="B336" s="279" t="s">
        <v>22</v>
      </c>
      <c r="C336" s="280">
        <v>26.04</v>
      </c>
      <c r="D336" s="281" t="s">
        <v>9</v>
      </c>
      <c r="E336" s="18"/>
      <c r="F336" s="270">
        <f t="shared" si="46"/>
        <v>0</v>
      </c>
    </row>
    <row r="337" spans="1:6" x14ac:dyDescent="0.25">
      <c r="A337" s="294" t="s">
        <v>395</v>
      </c>
      <c r="B337" s="279" t="s">
        <v>30</v>
      </c>
      <c r="C337" s="280">
        <v>20.94</v>
      </c>
      <c r="D337" s="281" t="s">
        <v>9</v>
      </c>
      <c r="E337" s="18"/>
      <c r="F337" s="270">
        <f t="shared" si="46"/>
        <v>0</v>
      </c>
    </row>
    <row r="338" spans="1:6" x14ac:dyDescent="0.25">
      <c r="A338" s="294" t="s">
        <v>447</v>
      </c>
      <c r="B338" s="279" t="s">
        <v>327</v>
      </c>
      <c r="C338" s="280">
        <v>9.6199999999999992</v>
      </c>
      <c r="D338" s="281" t="s">
        <v>9</v>
      </c>
      <c r="E338" s="18"/>
      <c r="F338" s="270">
        <f t="shared" si="46"/>
        <v>0</v>
      </c>
    </row>
    <row r="339" spans="1:6" x14ac:dyDescent="0.25">
      <c r="A339" s="294" t="s">
        <v>448</v>
      </c>
      <c r="B339" s="279" t="s">
        <v>24</v>
      </c>
      <c r="C339" s="280">
        <v>47.6</v>
      </c>
      <c r="D339" s="291" t="s">
        <v>11</v>
      </c>
      <c r="E339" s="18"/>
      <c r="F339" s="270">
        <f t="shared" si="46"/>
        <v>0</v>
      </c>
    </row>
    <row r="340" spans="1:6" x14ac:dyDescent="0.25">
      <c r="A340" s="294" t="s">
        <v>449</v>
      </c>
      <c r="B340" s="279" t="s">
        <v>35</v>
      </c>
      <c r="C340" s="280">
        <v>2.02</v>
      </c>
      <c r="D340" s="291" t="s">
        <v>11</v>
      </c>
      <c r="E340" s="18"/>
      <c r="F340" s="270">
        <f t="shared" si="46"/>
        <v>0</v>
      </c>
    </row>
    <row r="341" spans="1:6" x14ac:dyDescent="0.25">
      <c r="A341" s="294" t="s">
        <v>450</v>
      </c>
      <c r="B341" s="279" t="s">
        <v>60</v>
      </c>
      <c r="C341" s="280">
        <v>10.1</v>
      </c>
      <c r="D341" s="291" t="s">
        <v>11</v>
      </c>
      <c r="E341" s="18"/>
      <c r="F341" s="270">
        <f t="shared" si="46"/>
        <v>0</v>
      </c>
    </row>
    <row r="342" spans="1:6" x14ac:dyDescent="0.25">
      <c r="A342" s="294" t="s">
        <v>451</v>
      </c>
      <c r="B342" s="279" t="s">
        <v>332</v>
      </c>
      <c r="C342" s="280">
        <v>6.02</v>
      </c>
      <c r="D342" s="291" t="s">
        <v>11</v>
      </c>
      <c r="E342" s="18"/>
      <c r="F342" s="270">
        <f t="shared" si="46"/>
        <v>0</v>
      </c>
    </row>
    <row r="343" spans="1:6" x14ac:dyDescent="0.25">
      <c r="A343" s="294" t="s">
        <v>452</v>
      </c>
      <c r="B343" s="279" t="s">
        <v>334</v>
      </c>
      <c r="C343" s="280">
        <v>10.58</v>
      </c>
      <c r="D343" s="281" t="s">
        <v>9</v>
      </c>
      <c r="E343" s="18"/>
      <c r="F343" s="270">
        <f t="shared" si="46"/>
        <v>0</v>
      </c>
    </row>
    <row r="344" spans="1:6" x14ac:dyDescent="0.25">
      <c r="A344" s="294" t="s">
        <v>453</v>
      </c>
      <c r="B344" s="279" t="s">
        <v>336</v>
      </c>
      <c r="C344" s="280">
        <v>2.84</v>
      </c>
      <c r="D344" s="281" t="s">
        <v>9</v>
      </c>
      <c r="E344" s="18"/>
      <c r="F344" s="270">
        <f t="shared" si="46"/>
        <v>0</v>
      </c>
    </row>
    <row r="345" spans="1:6" x14ac:dyDescent="0.25">
      <c r="A345" s="294" t="s">
        <v>454</v>
      </c>
      <c r="B345" s="279" t="s">
        <v>338</v>
      </c>
      <c r="C345" s="280">
        <v>44.14</v>
      </c>
      <c r="D345" s="281" t="s">
        <v>9</v>
      </c>
      <c r="E345" s="18"/>
      <c r="F345" s="270">
        <f t="shared" si="46"/>
        <v>0</v>
      </c>
    </row>
    <row r="346" spans="1:6" x14ac:dyDescent="0.25">
      <c r="A346" s="87"/>
      <c r="B346" s="282"/>
      <c r="C346" s="280"/>
      <c r="D346" s="291"/>
      <c r="E346" s="18"/>
      <c r="F346" s="266"/>
    </row>
    <row r="347" spans="1:6" x14ac:dyDescent="0.25">
      <c r="A347" s="278">
        <v>9.6</v>
      </c>
      <c r="B347" s="296" t="s">
        <v>339</v>
      </c>
      <c r="C347" s="280">
        <v>5.3</v>
      </c>
      <c r="D347" s="281" t="s">
        <v>9</v>
      </c>
      <c r="E347" s="18"/>
      <c r="F347" s="270">
        <f t="shared" ref="F347" si="47">ROUND(C347*E347,2)</f>
        <v>0</v>
      </c>
    </row>
    <row r="348" spans="1:6" x14ac:dyDescent="0.25">
      <c r="A348" s="87"/>
      <c r="B348" s="282"/>
      <c r="C348" s="280"/>
      <c r="D348" s="281"/>
      <c r="E348" s="18"/>
      <c r="F348" s="266"/>
    </row>
    <row r="349" spans="1:6" x14ac:dyDescent="0.25">
      <c r="A349" s="278">
        <v>9.6999999999999993</v>
      </c>
      <c r="B349" s="279" t="s">
        <v>793</v>
      </c>
      <c r="C349" s="280">
        <v>6.06</v>
      </c>
      <c r="D349" s="281" t="s">
        <v>9</v>
      </c>
      <c r="E349" s="18"/>
      <c r="F349" s="270">
        <f t="shared" ref="F349" si="48">ROUND(C349*E349,2)</f>
        <v>0</v>
      </c>
    </row>
    <row r="350" spans="1:6" x14ac:dyDescent="0.25">
      <c r="A350" s="87"/>
      <c r="B350" s="282"/>
      <c r="C350" s="280"/>
      <c r="D350" s="291"/>
      <c r="E350" s="18"/>
      <c r="F350" s="266"/>
    </row>
    <row r="351" spans="1:6" x14ac:dyDescent="0.25">
      <c r="A351" s="292">
        <v>9.8000000000000007</v>
      </c>
      <c r="B351" s="297" t="s">
        <v>407</v>
      </c>
      <c r="C351" s="280"/>
      <c r="D351" s="291"/>
      <c r="E351" s="18"/>
      <c r="F351" s="266"/>
    </row>
    <row r="352" spans="1:6" x14ac:dyDescent="0.25">
      <c r="A352" s="294" t="s">
        <v>455</v>
      </c>
      <c r="B352" s="279" t="s">
        <v>341</v>
      </c>
      <c r="C352" s="280">
        <v>15.2</v>
      </c>
      <c r="D352" s="291" t="s">
        <v>11</v>
      </c>
      <c r="E352" s="18"/>
      <c r="F352" s="270">
        <f t="shared" ref="F352:F354" si="49">ROUND(C352*E352,2)</f>
        <v>0</v>
      </c>
    </row>
    <row r="353" spans="1:6" x14ac:dyDescent="0.25">
      <c r="A353" s="294" t="s">
        <v>456</v>
      </c>
      <c r="B353" s="296" t="s">
        <v>789</v>
      </c>
      <c r="C353" s="280">
        <v>1</v>
      </c>
      <c r="D353" s="298" t="s">
        <v>10</v>
      </c>
      <c r="E353" s="18"/>
      <c r="F353" s="270">
        <f t="shared" si="49"/>
        <v>0</v>
      </c>
    </row>
    <row r="354" spans="1:6" x14ac:dyDescent="0.25">
      <c r="A354" s="294" t="s">
        <v>457</v>
      </c>
      <c r="B354" s="279" t="s">
        <v>344</v>
      </c>
      <c r="C354" s="299">
        <v>1</v>
      </c>
      <c r="D354" s="298" t="s">
        <v>10</v>
      </c>
      <c r="E354" s="18"/>
      <c r="F354" s="270">
        <f t="shared" si="49"/>
        <v>0</v>
      </c>
    </row>
    <row r="355" spans="1:6" x14ac:dyDescent="0.25">
      <c r="A355" s="87"/>
      <c r="B355" s="282"/>
      <c r="C355" s="280"/>
      <c r="D355" s="291"/>
      <c r="E355" s="18"/>
      <c r="F355" s="266"/>
    </row>
    <row r="356" spans="1:6" x14ac:dyDescent="0.25">
      <c r="A356" s="292">
        <v>9.9</v>
      </c>
      <c r="B356" s="300" t="s">
        <v>408</v>
      </c>
      <c r="C356" s="280"/>
      <c r="D356" s="291"/>
      <c r="E356" s="18"/>
      <c r="F356" s="266"/>
    </row>
    <row r="357" spans="1:6" x14ac:dyDescent="0.25">
      <c r="A357" s="294" t="s">
        <v>458</v>
      </c>
      <c r="B357" s="296" t="s">
        <v>346</v>
      </c>
      <c r="C357" s="280">
        <v>23.25</v>
      </c>
      <c r="D357" s="291" t="s">
        <v>12</v>
      </c>
      <c r="E357" s="18"/>
      <c r="F357" s="270">
        <f t="shared" ref="F357:F358" si="50">ROUND(C357*E357,2)</f>
        <v>0</v>
      </c>
    </row>
    <row r="358" spans="1:6" x14ac:dyDescent="0.25">
      <c r="A358" s="294" t="s">
        <v>459</v>
      </c>
      <c r="B358" s="279" t="s">
        <v>348</v>
      </c>
      <c r="C358" s="299">
        <v>1</v>
      </c>
      <c r="D358" s="298" t="s">
        <v>10</v>
      </c>
      <c r="E358" s="18"/>
      <c r="F358" s="270">
        <f t="shared" si="50"/>
        <v>0</v>
      </c>
    </row>
    <row r="359" spans="1:6" x14ac:dyDescent="0.25">
      <c r="A359" s="87"/>
      <c r="B359" s="301"/>
      <c r="C359" s="280"/>
      <c r="D359" s="302"/>
      <c r="E359" s="18"/>
      <c r="F359" s="266"/>
    </row>
    <row r="360" spans="1:6" x14ac:dyDescent="0.25">
      <c r="A360" s="303">
        <v>9.1</v>
      </c>
      <c r="B360" s="300" t="s">
        <v>409</v>
      </c>
      <c r="C360" s="280"/>
      <c r="D360" s="302"/>
      <c r="E360" s="18"/>
      <c r="F360" s="266"/>
    </row>
    <row r="361" spans="1:6" x14ac:dyDescent="0.25">
      <c r="A361" s="294" t="s">
        <v>460</v>
      </c>
      <c r="B361" s="279" t="s">
        <v>68</v>
      </c>
      <c r="C361" s="299">
        <v>1</v>
      </c>
      <c r="D361" s="298" t="s">
        <v>10</v>
      </c>
      <c r="E361" s="18"/>
      <c r="F361" s="270">
        <f t="shared" ref="F361:F373" si="51">ROUND(C361*E361,2)</f>
        <v>0</v>
      </c>
    </row>
    <row r="362" spans="1:6" x14ac:dyDescent="0.25">
      <c r="A362" s="294" t="s">
        <v>461</v>
      </c>
      <c r="B362" s="279" t="s">
        <v>351</v>
      </c>
      <c r="C362" s="299">
        <v>1</v>
      </c>
      <c r="D362" s="298" t="s">
        <v>10</v>
      </c>
      <c r="E362" s="18"/>
      <c r="F362" s="270">
        <f t="shared" si="51"/>
        <v>0</v>
      </c>
    </row>
    <row r="363" spans="1:6" ht="25.5" x14ac:dyDescent="0.25">
      <c r="A363" s="294" t="s">
        <v>462</v>
      </c>
      <c r="B363" s="190" t="s">
        <v>792</v>
      </c>
      <c r="C363" s="299">
        <v>1</v>
      </c>
      <c r="D363" s="298" t="s">
        <v>10</v>
      </c>
      <c r="E363" s="18"/>
      <c r="F363" s="270">
        <f t="shared" si="51"/>
        <v>0</v>
      </c>
    </row>
    <row r="364" spans="1:6" x14ac:dyDescent="0.25">
      <c r="A364" s="294" t="s">
        <v>463</v>
      </c>
      <c r="B364" s="279" t="s">
        <v>67</v>
      </c>
      <c r="C364" s="299">
        <v>1</v>
      </c>
      <c r="D364" s="298" t="s">
        <v>10</v>
      </c>
      <c r="E364" s="18"/>
      <c r="F364" s="270">
        <f t="shared" si="51"/>
        <v>0</v>
      </c>
    </row>
    <row r="365" spans="1:6" x14ac:dyDescent="0.25">
      <c r="A365" s="294" t="s">
        <v>464</v>
      </c>
      <c r="B365" s="279" t="s">
        <v>355</v>
      </c>
      <c r="C365" s="304">
        <v>1</v>
      </c>
      <c r="D365" s="298" t="s">
        <v>10</v>
      </c>
      <c r="E365" s="18"/>
      <c r="F365" s="270">
        <f t="shared" si="51"/>
        <v>0</v>
      </c>
    </row>
    <row r="366" spans="1:6" x14ac:dyDescent="0.25">
      <c r="A366" s="294" t="s">
        <v>465</v>
      </c>
      <c r="B366" s="279" t="s">
        <v>357</v>
      </c>
      <c r="C366" s="304">
        <v>1</v>
      </c>
      <c r="D366" s="298" t="s">
        <v>10</v>
      </c>
      <c r="E366" s="18"/>
      <c r="F366" s="270">
        <f t="shared" si="51"/>
        <v>0</v>
      </c>
    </row>
    <row r="367" spans="1:6" x14ac:dyDescent="0.25">
      <c r="A367" s="294" t="s">
        <v>466</v>
      </c>
      <c r="B367" s="279" t="s">
        <v>359</v>
      </c>
      <c r="C367" s="299">
        <v>1</v>
      </c>
      <c r="D367" s="298" t="s">
        <v>10</v>
      </c>
      <c r="E367" s="18"/>
      <c r="F367" s="270">
        <f t="shared" si="51"/>
        <v>0</v>
      </c>
    </row>
    <row r="368" spans="1:6" x14ac:dyDescent="0.25">
      <c r="A368" s="294" t="s">
        <v>467</v>
      </c>
      <c r="B368" s="279" t="s">
        <v>361</v>
      </c>
      <c r="C368" s="299">
        <v>1</v>
      </c>
      <c r="D368" s="298" t="s">
        <v>10</v>
      </c>
      <c r="E368" s="18"/>
      <c r="F368" s="270">
        <f t="shared" si="51"/>
        <v>0</v>
      </c>
    </row>
    <row r="369" spans="1:6" x14ac:dyDescent="0.25">
      <c r="A369" s="294" t="s">
        <v>468</v>
      </c>
      <c r="B369" s="279" t="s">
        <v>62</v>
      </c>
      <c r="C369" s="299">
        <v>1</v>
      </c>
      <c r="D369" s="305" t="s">
        <v>25</v>
      </c>
      <c r="E369" s="18"/>
      <c r="F369" s="270">
        <f t="shared" si="51"/>
        <v>0</v>
      </c>
    </row>
    <row r="370" spans="1:6" x14ac:dyDescent="0.25">
      <c r="A370" s="294" t="s">
        <v>469</v>
      </c>
      <c r="B370" s="279" t="s">
        <v>80</v>
      </c>
      <c r="C370" s="299">
        <v>1</v>
      </c>
      <c r="D370" s="305" t="s">
        <v>25</v>
      </c>
      <c r="E370" s="18"/>
      <c r="F370" s="270">
        <f t="shared" si="51"/>
        <v>0</v>
      </c>
    </row>
    <row r="371" spans="1:6" x14ac:dyDescent="0.25">
      <c r="A371" s="294" t="s">
        <v>470</v>
      </c>
      <c r="B371" s="279" t="s">
        <v>365</v>
      </c>
      <c r="C371" s="299">
        <v>2</v>
      </c>
      <c r="D371" s="298" t="s">
        <v>10</v>
      </c>
      <c r="E371" s="18"/>
      <c r="F371" s="270">
        <f t="shared" si="51"/>
        <v>0</v>
      </c>
    </row>
    <row r="372" spans="1:6" x14ac:dyDescent="0.25">
      <c r="A372" s="294" t="s">
        <v>471</v>
      </c>
      <c r="B372" s="279" t="s">
        <v>367</v>
      </c>
      <c r="C372" s="299">
        <v>1</v>
      </c>
      <c r="D372" s="298" t="s">
        <v>10</v>
      </c>
      <c r="E372" s="18"/>
      <c r="F372" s="270">
        <f t="shared" si="51"/>
        <v>0</v>
      </c>
    </row>
    <row r="373" spans="1:6" x14ac:dyDescent="0.25">
      <c r="A373" s="294" t="s">
        <v>472</v>
      </c>
      <c r="B373" s="306" t="s">
        <v>369</v>
      </c>
      <c r="C373" s="299">
        <v>1</v>
      </c>
      <c r="D373" s="298" t="s">
        <v>10</v>
      </c>
      <c r="E373" s="18"/>
      <c r="F373" s="270">
        <f t="shared" si="51"/>
        <v>0</v>
      </c>
    </row>
    <row r="374" spans="1:6" x14ac:dyDescent="0.25">
      <c r="A374" s="294"/>
      <c r="B374" s="306"/>
      <c r="C374" s="299"/>
      <c r="D374" s="298"/>
      <c r="E374" s="18"/>
      <c r="F374" s="270"/>
    </row>
    <row r="375" spans="1:6" x14ac:dyDescent="0.25">
      <c r="A375" s="303">
        <v>9.11</v>
      </c>
      <c r="B375" s="293" t="s">
        <v>736</v>
      </c>
      <c r="C375" s="280"/>
      <c r="D375" s="291"/>
      <c r="E375" s="18"/>
      <c r="F375" s="266"/>
    </row>
    <row r="376" spans="1:6" x14ac:dyDescent="0.25">
      <c r="A376" s="294" t="s">
        <v>473</v>
      </c>
      <c r="B376" s="279" t="s">
        <v>371</v>
      </c>
      <c r="C376" s="280">
        <v>1</v>
      </c>
      <c r="D376" s="298" t="s">
        <v>10</v>
      </c>
      <c r="E376" s="873"/>
      <c r="F376" s="270">
        <f t="shared" ref="F376:F380" si="52">ROUND(C376*E376,2)</f>
        <v>0</v>
      </c>
    </row>
    <row r="377" spans="1:6" x14ac:dyDescent="0.25">
      <c r="A377" s="294" t="s">
        <v>474</v>
      </c>
      <c r="B377" s="279" t="s">
        <v>373</v>
      </c>
      <c r="C377" s="280">
        <v>6</v>
      </c>
      <c r="D377" s="298" t="s">
        <v>10</v>
      </c>
      <c r="E377" s="18"/>
      <c r="F377" s="270">
        <f t="shared" si="52"/>
        <v>0</v>
      </c>
    </row>
    <row r="378" spans="1:6" x14ac:dyDescent="0.25">
      <c r="A378" s="294" t="s">
        <v>475</v>
      </c>
      <c r="B378" s="279" t="s">
        <v>375</v>
      </c>
      <c r="C378" s="280">
        <v>3</v>
      </c>
      <c r="D378" s="298" t="s">
        <v>10</v>
      </c>
      <c r="E378" s="18"/>
      <c r="F378" s="270">
        <f t="shared" si="52"/>
        <v>0</v>
      </c>
    </row>
    <row r="379" spans="1:6" x14ac:dyDescent="0.25">
      <c r="A379" s="294" t="s">
        <v>476</v>
      </c>
      <c r="B379" s="279" t="s">
        <v>135</v>
      </c>
      <c r="C379" s="280">
        <v>2</v>
      </c>
      <c r="D379" s="298" t="s">
        <v>10</v>
      </c>
      <c r="E379" s="18"/>
      <c r="F379" s="270">
        <f t="shared" si="52"/>
        <v>0</v>
      </c>
    </row>
    <row r="380" spans="1:6" x14ac:dyDescent="0.25">
      <c r="A380" s="294" t="s">
        <v>477</v>
      </c>
      <c r="B380" s="279" t="s">
        <v>378</v>
      </c>
      <c r="C380" s="280">
        <v>1</v>
      </c>
      <c r="D380" s="298" t="s">
        <v>10</v>
      </c>
      <c r="E380" s="18"/>
      <c r="F380" s="270">
        <f t="shared" si="52"/>
        <v>0</v>
      </c>
    </row>
    <row r="381" spans="1:6" x14ac:dyDescent="0.25">
      <c r="A381" s="87"/>
      <c r="B381" s="307"/>
      <c r="C381" s="280"/>
      <c r="D381" s="291"/>
      <c r="E381" s="18"/>
      <c r="F381" s="266"/>
    </row>
    <row r="382" spans="1:6" x14ac:dyDescent="0.25">
      <c r="A382" s="100">
        <v>9.1199999999999992</v>
      </c>
      <c r="B382" s="308" t="s">
        <v>379</v>
      </c>
      <c r="C382" s="280">
        <v>1</v>
      </c>
      <c r="D382" s="298" t="s">
        <v>10</v>
      </c>
      <c r="E382" s="18"/>
      <c r="F382" s="270">
        <f t="shared" ref="F382" si="53">ROUND(C382*E382,2)</f>
        <v>0</v>
      </c>
    </row>
    <row r="383" spans="1:6" x14ac:dyDescent="0.25">
      <c r="A383" s="271"/>
      <c r="B383" s="206"/>
      <c r="C383" s="268"/>
      <c r="D383" s="269"/>
      <c r="E383" s="18"/>
      <c r="F383" s="270"/>
    </row>
    <row r="384" spans="1:6" x14ac:dyDescent="0.25">
      <c r="A384" s="263">
        <v>10</v>
      </c>
      <c r="B384" s="264" t="s">
        <v>478</v>
      </c>
      <c r="C384" s="268"/>
      <c r="D384" s="269"/>
      <c r="E384" s="18"/>
      <c r="F384" s="270"/>
    </row>
    <row r="385" spans="1:6" x14ac:dyDescent="0.25">
      <c r="A385" s="267">
        <v>10.1</v>
      </c>
      <c r="B385" s="206" t="s">
        <v>66</v>
      </c>
      <c r="C385" s="268">
        <v>90.4</v>
      </c>
      <c r="D385" s="269" t="s">
        <v>11</v>
      </c>
      <c r="E385" s="18"/>
      <c r="F385" s="270">
        <f t="shared" ref="F385:F418" si="54">ROUND(C385*E385,2)</f>
        <v>0</v>
      </c>
    </row>
    <row r="386" spans="1:6" x14ac:dyDescent="0.25">
      <c r="A386" s="271"/>
      <c r="B386" s="206"/>
      <c r="C386" s="268"/>
      <c r="D386" s="269"/>
      <c r="E386" s="18"/>
      <c r="F386" s="270"/>
    </row>
    <row r="387" spans="1:6" x14ac:dyDescent="0.25">
      <c r="A387" s="272">
        <v>10.199999999999999</v>
      </c>
      <c r="B387" s="264" t="s">
        <v>151</v>
      </c>
      <c r="C387" s="268"/>
      <c r="D387" s="269"/>
      <c r="E387" s="18"/>
      <c r="F387" s="270"/>
    </row>
    <row r="388" spans="1:6" x14ac:dyDescent="0.25">
      <c r="A388" s="273" t="s">
        <v>479</v>
      </c>
      <c r="B388" s="206" t="s">
        <v>139</v>
      </c>
      <c r="C388" s="268">
        <v>36.07</v>
      </c>
      <c r="D388" s="269" t="s">
        <v>5</v>
      </c>
      <c r="E388" s="18"/>
      <c r="F388" s="270">
        <f t="shared" si="54"/>
        <v>0</v>
      </c>
    </row>
    <row r="389" spans="1:6" x14ac:dyDescent="0.25">
      <c r="A389" s="273" t="s">
        <v>480</v>
      </c>
      <c r="B389" s="164" t="s">
        <v>768</v>
      </c>
      <c r="C389" s="268">
        <v>14.2</v>
      </c>
      <c r="D389" s="269" t="s">
        <v>6</v>
      </c>
      <c r="E389" s="18"/>
      <c r="F389" s="270">
        <f t="shared" si="54"/>
        <v>0</v>
      </c>
    </row>
    <row r="390" spans="1:6" x14ac:dyDescent="0.25">
      <c r="A390" s="273" t="s">
        <v>481</v>
      </c>
      <c r="B390" s="309" t="s">
        <v>577</v>
      </c>
      <c r="C390" s="268">
        <v>26.24</v>
      </c>
      <c r="D390" s="269" t="s">
        <v>18</v>
      </c>
      <c r="E390" s="18"/>
      <c r="F390" s="270">
        <f t="shared" si="54"/>
        <v>0</v>
      </c>
    </row>
    <row r="391" spans="1:6" x14ac:dyDescent="0.25">
      <c r="A391" s="271"/>
      <c r="B391" s="206"/>
      <c r="C391" s="268"/>
      <c r="D391" s="269"/>
      <c r="E391" s="18"/>
      <c r="F391" s="270"/>
    </row>
    <row r="392" spans="1:6" x14ac:dyDescent="0.25">
      <c r="A392" s="272">
        <v>10.3</v>
      </c>
      <c r="B392" s="264" t="s">
        <v>148</v>
      </c>
      <c r="C392" s="268"/>
      <c r="D392" s="269"/>
      <c r="E392" s="18"/>
      <c r="F392" s="270"/>
    </row>
    <row r="393" spans="1:6" x14ac:dyDescent="0.25">
      <c r="A393" s="273" t="s">
        <v>482</v>
      </c>
      <c r="B393" s="206" t="s">
        <v>141</v>
      </c>
      <c r="C393" s="268">
        <v>8.17</v>
      </c>
      <c r="D393" s="269" t="s">
        <v>8</v>
      </c>
      <c r="E393" s="18"/>
      <c r="F393" s="270">
        <f t="shared" si="54"/>
        <v>0</v>
      </c>
    </row>
    <row r="394" spans="1:6" x14ac:dyDescent="0.25">
      <c r="A394" s="273" t="s">
        <v>483</v>
      </c>
      <c r="B394" s="206" t="s">
        <v>142</v>
      </c>
      <c r="C394" s="268">
        <v>2.0699999999999998</v>
      </c>
      <c r="D394" s="269" t="s">
        <v>8</v>
      </c>
      <c r="E394" s="18"/>
      <c r="F394" s="270">
        <f t="shared" si="54"/>
        <v>0</v>
      </c>
    </row>
    <row r="395" spans="1:6" x14ac:dyDescent="0.25">
      <c r="A395" s="273" t="s">
        <v>484</v>
      </c>
      <c r="B395" s="206" t="s">
        <v>143</v>
      </c>
      <c r="C395" s="268">
        <v>1.66</v>
      </c>
      <c r="D395" s="269" t="s">
        <v>8</v>
      </c>
      <c r="E395" s="18"/>
      <c r="F395" s="270">
        <f t="shared" si="54"/>
        <v>0</v>
      </c>
    </row>
    <row r="396" spans="1:6" x14ac:dyDescent="0.25">
      <c r="A396" s="273" t="s">
        <v>485</v>
      </c>
      <c r="B396" s="206" t="s">
        <v>144</v>
      </c>
      <c r="C396" s="268">
        <v>3.27</v>
      </c>
      <c r="D396" s="269" t="s">
        <v>8</v>
      </c>
      <c r="E396" s="18"/>
      <c r="F396" s="270">
        <f t="shared" si="54"/>
        <v>0</v>
      </c>
    </row>
    <row r="397" spans="1:6" x14ac:dyDescent="0.25">
      <c r="A397" s="273" t="s">
        <v>486</v>
      </c>
      <c r="B397" s="206" t="s">
        <v>145</v>
      </c>
      <c r="C397" s="268">
        <v>1.51</v>
      </c>
      <c r="D397" s="269" t="s">
        <v>8</v>
      </c>
      <c r="E397" s="18"/>
      <c r="F397" s="270">
        <f t="shared" si="54"/>
        <v>0</v>
      </c>
    </row>
    <row r="398" spans="1:6" x14ac:dyDescent="0.25">
      <c r="A398" s="271"/>
      <c r="B398" s="206"/>
      <c r="C398" s="268"/>
      <c r="D398" s="269"/>
      <c r="E398" s="18"/>
      <c r="F398" s="270"/>
    </row>
    <row r="399" spans="1:6" x14ac:dyDescent="0.25">
      <c r="A399" s="272">
        <v>10.4</v>
      </c>
      <c r="B399" s="264" t="s">
        <v>149</v>
      </c>
      <c r="C399" s="268"/>
      <c r="D399" s="269"/>
      <c r="E399" s="18"/>
      <c r="F399" s="270"/>
    </row>
    <row r="400" spans="1:6" x14ac:dyDescent="0.25">
      <c r="A400" s="273" t="s">
        <v>487</v>
      </c>
      <c r="B400" s="206" t="s">
        <v>132</v>
      </c>
      <c r="C400" s="268">
        <v>49.08</v>
      </c>
      <c r="D400" s="269" t="s">
        <v>9</v>
      </c>
      <c r="E400" s="18"/>
      <c r="F400" s="270">
        <f t="shared" si="54"/>
        <v>0</v>
      </c>
    </row>
    <row r="401" spans="1:6" x14ac:dyDescent="0.25">
      <c r="A401" s="273" t="s">
        <v>488</v>
      </c>
      <c r="B401" s="206" t="s">
        <v>146</v>
      </c>
      <c r="C401" s="268">
        <v>130.88</v>
      </c>
      <c r="D401" s="269" t="s">
        <v>9</v>
      </c>
      <c r="E401" s="18"/>
      <c r="F401" s="270">
        <f t="shared" si="54"/>
        <v>0</v>
      </c>
    </row>
    <row r="402" spans="1:6" x14ac:dyDescent="0.25">
      <c r="A402" s="271"/>
      <c r="B402" s="206"/>
      <c r="C402" s="268"/>
      <c r="D402" s="269"/>
      <c r="E402" s="18"/>
      <c r="F402" s="270"/>
    </row>
    <row r="403" spans="1:6" x14ac:dyDescent="0.25">
      <c r="A403" s="272">
        <v>10.5</v>
      </c>
      <c r="B403" s="264" t="s">
        <v>36</v>
      </c>
      <c r="C403" s="268"/>
      <c r="D403" s="269"/>
      <c r="E403" s="18"/>
      <c r="F403" s="270"/>
    </row>
    <row r="404" spans="1:6" x14ac:dyDescent="0.25">
      <c r="A404" s="273" t="s">
        <v>107</v>
      </c>
      <c r="B404" s="206" t="s">
        <v>20</v>
      </c>
      <c r="C404" s="268">
        <v>82.56</v>
      </c>
      <c r="D404" s="269" t="s">
        <v>9</v>
      </c>
      <c r="E404" s="18"/>
      <c r="F404" s="270">
        <f t="shared" si="54"/>
        <v>0</v>
      </c>
    </row>
    <row r="405" spans="1:6" x14ac:dyDescent="0.25">
      <c r="A405" s="273" t="s">
        <v>108</v>
      </c>
      <c r="B405" s="206" t="s">
        <v>40</v>
      </c>
      <c r="C405" s="268">
        <v>82.56</v>
      </c>
      <c r="D405" s="269" t="s">
        <v>9</v>
      </c>
      <c r="E405" s="18"/>
      <c r="F405" s="270">
        <f t="shared" si="54"/>
        <v>0</v>
      </c>
    </row>
    <row r="406" spans="1:6" x14ac:dyDescent="0.25">
      <c r="A406" s="273" t="s">
        <v>489</v>
      </c>
      <c r="B406" s="206" t="s">
        <v>24</v>
      </c>
      <c r="C406" s="268">
        <v>492.8</v>
      </c>
      <c r="D406" s="269" t="s">
        <v>11</v>
      </c>
      <c r="E406" s="18"/>
      <c r="F406" s="270">
        <f t="shared" si="54"/>
        <v>0</v>
      </c>
    </row>
    <row r="407" spans="1:6" x14ac:dyDescent="0.25">
      <c r="A407" s="271"/>
      <c r="B407" s="206"/>
      <c r="C407" s="268"/>
      <c r="D407" s="269"/>
      <c r="E407" s="18"/>
      <c r="F407" s="270"/>
    </row>
    <row r="408" spans="1:6" x14ac:dyDescent="0.25">
      <c r="A408" s="272">
        <v>10.6</v>
      </c>
      <c r="B408" s="264" t="s">
        <v>412</v>
      </c>
      <c r="C408" s="268"/>
      <c r="D408" s="269"/>
      <c r="E408" s="18"/>
      <c r="F408" s="270"/>
    </row>
    <row r="409" spans="1:6" x14ac:dyDescent="0.25">
      <c r="A409" s="273" t="s">
        <v>109</v>
      </c>
      <c r="B409" s="206" t="s">
        <v>127</v>
      </c>
      <c r="C409" s="268">
        <v>82.56</v>
      </c>
      <c r="D409" s="269" t="s">
        <v>9</v>
      </c>
      <c r="E409" s="18"/>
      <c r="F409" s="270">
        <f t="shared" si="54"/>
        <v>0</v>
      </c>
    </row>
    <row r="410" spans="1:6" x14ac:dyDescent="0.25">
      <c r="A410" s="273" t="s">
        <v>490</v>
      </c>
      <c r="B410" s="206" t="s">
        <v>59</v>
      </c>
      <c r="C410" s="268">
        <v>82.56</v>
      </c>
      <c r="D410" s="269" t="s">
        <v>9</v>
      </c>
      <c r="E410" s="18"/>
      <c r="F410" s="270">
        <f t="shared" si="54"/>
        <v>0</v>
      </c>
    </row>
    <row r="411" spans="1:6" x14ac:dyDescent="0.25">
      <c r="A411" s="271"/>
      <c r="B411" s="206"/>
      <c r="C411" s="268"/>
      <c r="D411" s="269"/>
      <c r="E411" s="18"/>
      <c r="F411" s="270"/>
    </row>
    <row r="412" spans="1:6" x14ac:dyDescent="0.25">
      <c r="A412" s="272">
        <v>10.7</v>
      </c>
      <c r="B412" s="264" t="s">
        <v>65</v>
      </c>
      <c r="C412" s="268"/>
      <c r="D412" s="269"/>
      <c r="E412" s="18"/>
      <c r="F412" s="270"/>
    </row>
    <row r="413" spans="1:6" x14ac:dyDescent="0.25">
      <c r="A413" s="273" t="s">
        <v>110</v>
      </c>
      <c r="B413" s="206" t="s">
        <v>147</v>
      </c>
      <c r="C413" s="268">
        <v>86.4</v>
      </c>
      <c r="D413" s="269" t="s">
        <v>11</v>
      </c>
      <c r="E413" s="18"/>
      <c r="F413" s="270">
        <f t="shared" si="54"/>
        <v>0</v>
      </c>
    </row>
    <row r="414" spans="1:6" ht="25.5" x14ac:dyDescent="0.25">
      <c r="A414" s="273" t="s">
        <v>491</v>
      </c>
      <c r="B414" s="211" t="s">
        <v>989</v>
      </c>
      <c r="C414" s="268">
        <v>1</v>
      </c>
      <c r="D414" s="269" t="s">
        <v>10</v>
      </c>
      <c r="E414" s="18"/>
      <c r="F414" s="270">
        <f t="shared" si="54"/>
        <v>0</v>
      </c>
    </row>
    <row r="415" spans="1:6" x14ac:dyDescent="0.25">
      <c r="A415" s="271"/>
      <c r="B415" s="206"/>
      <c r="C415" s="268"/>
      <c r="D415" s="269"/>
      <c r="E415" s="18"/>
      <c r="F415" s="270"/>
    </row>
    <row r="416" spans="1:6" x14ac:dyDescent="0.25">
      <c r="A416" s="310">
        <v>11</v>
      </c>
      <c r="B416" s="311" t="s">
        <v>4</v>
      </c>
      <c r="C416" s="268"/>
      <c r="D416" s="269"/>
      <c r="E416" s="18"/>
      <c r="F416" s="270"/>
    </row>
    <row r="417" spans="1:6" x14ac:dyDescent="0.25">
      <c r="A417" s="273">
        <v>11.1</v>
      </c>
      <c r="B417" s="312" t="s">
        <v>798</v>
      </c>
      <c r="C417" s="268">
        <v>302.7</v>
      </c>
      <c r="D417" s="269" t="s">
        <v>9</v>
      </c>
      <c r="E417" s="18"/>
      <c r="F417" s="270">
        <f t="shared" si="54"/>
        <v>0</v>
      </c>
    </row>
    <row r="418" spans="1:6" x14ac:dyDescent="0.25">
      <c r="A418" s="273">
        <v>11.2</v>
      </c>
      <c r="B418" s="206" t="s">
        <v>764</v>
      </c>
      <c r="C418" s="268">
        <v>1</v>
      </c>
      <c r="D418" s="269" t="s">
        <v>10</v>
      </c>
      <c r="E418" s="874"/>
      <c r="F418" s="270">
        <f t="shared" si="54"/>
        <v>0</v>
      </c>
    </row>
    <row r="419" spans="1:6" x14ac:dyDescent="0.25">
      <c r="A419" s="87"/>
      <c r="B419" s="163" t="s">
        <v>914</v>
      </c>
      <c r="C419" s="164"/>
      <c r="D419" s="164"/>
      <c r="E419" s="871"/>
      <c r="F419" s="165">
        <f>SUM(F246:F418)</f>
        <v>0</v>
      </c>
    </row>
    <row r="420" spans="1:6" x14ac:dyDescent="0.25">
      <c r="A420" s="166"/>
      <c r="B420" s="167"/>
      <c r="C420" s="168"/>
      <c r="D420" s="169"/>
      <c r="E420" s="853"/>
      <c r="F420" s="170"/>
    </row>
    <row r="421" spans="1:6" x14ac:dyDescent="0.25">
      <c r="A421" s="314" t="s">
        <v>915</v>
      </c>
      <c r="B421" s="315" t="s">
        <v>494</v>
      </c>
      <c r="C421" s="130"/>
      <c r="D421" s="131"/>
      <c r="E421" s="847"/>
      <c r="F421" s="132"/>
    </row>
    <row r="422" spans="1:6" x14ac:dyDescent="0.25">
      <c r="A422" s="133"/>
      <c r="B422" s="134"/>
      <c r="C422" s="130"/>
      <c r="D422" s="131"/>
      <c r="E422" s="847"/>
      <c r="F422" s="132"/>
    </row>
    <row r="423" spans="1:6" x14ac:dyDescent="0.25">
      <c r="A423" s="316">
        <v>1</v>
      </c>
      <c r="B423" s="315" t="s">
        <v>137</v>
      </c>
      <c r="C423" s="317"/>
      <c r="D423" s="317"/>
      <c r="E423" s="875"/>
      <c r="F423" s="318"/>
    </row>
    <row r="424" spans="1:6" x14ac:dyDescent="0.25">
      <c r="A424" s="319">
        <f>+A423+0.1</f>
        <v>1.1000000000000001</v>
      </c>
      <c r="B424" s="317" t="s">
        <v>495</v>
      </c>
      <c r="C424" s="19">
        <v>490</v>
      </c>
      <c r="D424" s="320" t="s">
        <v>11</v>
      </c>
      <c r="E424" s="876"/>
      <c r="F424" s="270">
        <f>ROUND(C424*E424,2)</f>
        <v>0</v>
      </c>
    </row>
    <row r="425" spans="1:6" x14ac:dyDescent="0.25">
      <c r="A425" s="316"/>
      <c r="B425" s="321"/>
      <c r="C425" s="19"/>
      <c r="D425" s="317"/>
      <c r="E425" s="876"/>
      <c r="F425" s="270"/>
    </row>
    <row r="426" spans="1:6" x14ac:dyDescent="0.25">
      <c r="A426" s="322">
        <f>+A423+1</f>
        <v>2</v>
      </c>
      <c r="B426" s="323" t="s">
        <v>17</v>
      </c>
      <c r="C426" s="44"/>
      <c r="D426" s="324"/>
      <c r="E426" s="876"/>
      <c r="F426" s="325">
        <f>ROUND(C426*E426,2)</f>
        <v>0</v>
      </c>
    </row>
    <row r="427" spans="1:6" x14ac:dyDescent="0.25">
      <c r="A427" s="326">
        <f>+A426+0.1</f>
        <v>2.1</v>
      </c>
      <c r="B427" s="20" t="s">
        <v>496</v>
      </c>
      <c r="C427" s="44">
        <v>480.2</v>
      </c>
      <c r="D427" s="320" t="s">
        <v>5</v>
      </c>
      <c r="E427" s="876"/>
      <c r="F427" s="325">
        <f>ROUND(C427*E427,2)</f>
        <v>0</v>
      </c>
    </row>
    <row r="428" spans="1:6" x14ac:dyDescent="0.25">
      <c r="A428" s="326">
        <f t="shared" ref="A428:A431" si="55">+A427+0.1</f>
        <v>2.2000000000000002</v>
      </c>
      <c r="B428" s="317" t="s">
        <v>152</v>
      </c>
      <c r="C428" s="44">
        <v>39.200000000000003</v>
      </c>
      <c r="D428" s="320" t="s">
        <v>33</v>
      </c>
      <c r="E428" s="876"/>
      <c r="F428" s="325">
        <f>ROUND(C428*E428,2)</f>
        <v>0</v>
      </c>
    </row>
    <row r="429" spans="1:6" ht="25.5" x14ac:dyDescent="0.25">
      <c r="A429" s="327">
        <f t="shared" si="55"/>
        <v>2.2999999999999998</v>
      </c>
      <c r="B429" s="212" t="s">
        <v>763</v>
      </c>
      <c r="C429" s="19">
        <v>96.93</v>
      </c>
      <c r="D429" s="320" t="s">
        <v>18</v>
      </c>
      <c r="E429" s="876"/>
      <c r="F429" s="325">
        <f>ROUND((C429*E429),2)</f>
        <v>0</v>
      </c>
    </row>
    <row r="430" spans="1:6" x14ac:dyDescent="0.25">
      <c r="A430" s="326">
        <f t="shared" si="55"/>
        <v>2.4</v>
      </c>
      <c r="B430" s="20" t="s">
        <v>176</v>
      </c>
      <c r="C430" s="268">
        <v>403.86</v>
      </c>
      <c r="D430" s="320" t="s">
        <v>6</v>
      </c>
      <c r="E430" s="876"/>
      <c r="F430" s="325">
        <f t="shared" ref="F430:F437" si="56">ROUND(C430*E430,2)</f>
        <v>0</v>
      </c>
    </row>
    <row r="431" spans="1:6" x14ac:dyDescent="0.25">
      <c r="A431" s="326">
        <f t="shared" si="55"/>
        <v>2.5</v>
      </c>
      <c r="B431" s="20" t="s">
        <v>177</v>
      </c>
      <c r="C431" s="44">
        <v>245.49</v>
      </c>
      <c r="D431" s="320" t="s">
        <v>18</v>
      </c>
      <c r="E431" s="876"/>
      <c r="F431" s="325">
        <f t="shared" si="56"/>
        <v>0</v>
      </c>
    </row>
    <row r="432" spans="1:6" x14ac:dyDescent="0.25">
      <c r="A432" s="326"/>
      <c r="B432" s="20"/>
      <c r="C432" s="44"/>
      <c r="D432" s="320"/>
      <c r="E432" s="877"/>
      <c r="F432" s="325"/>
    </row>
    <row r="433" spans="1:6" x14ac:dyDescent="0.25">
      <c r="A433" s="328">
        <f>+A426+1</f>
        <v>3</v>
      </c>
      <c r="B433" s="329" t="s">
        <v>195</v>
      </c>
      <c r="C433" s="330"/>
      <c r="D433" s="320"/>
      <c r="E433" s="877"/>
      <c r="F433" s="325">
        <f t="shared" si="56"/>
        <v>0</v>
      </c>
    </row>
    <row r="434" spans="1:6" x14ac:dyDescent="0.25">
      <c r="A434" s="326">
        <f>+A433+0.1</f>
        <v>3.1</v>
      </c>
      <c r="B434" s="199" t="s">
        <v>497</v>
      </c>
      <c r="C434" s="19">
        <v>504.7</v>
      </c>
      <c r="D434" s="320" t="s">
        <v>11</v>
      </c>
      <c r="E434" s="877"/>
      <c r="F434" s="325">
        <f t="shared" si="56"/>
        <v>0</v>
      </c>
    </row>
    <row r="435" spans="1:6" x14ac:dyDescent="0.25">
      <c r="A435" s="331"/>
      <c r="B435" s="199"/>
      <c r="C435" s="19"/>
      <c r="D435" s="320"/>
      <c r="E435" s="877"/>
      <c r="F435" s="325"/>
    </row>
    <row r="436" spans="1:6" x14ac:dyDescent="0.25">
      <c r="A436" s="328">
        <f>+A433+1</f>
        <v>4</v>
      </c>
      <c r="B436" s="329" t="s">
        <v>179</v>
      </c>
      <c r="C436" s="19"/>
      <c r="D436" s="320"/>
      <c r="E436" s="877"/>
      <c r="F436" s="325">
        <f t="shared" si="56"/>
        <v>0</v>
      </c>
    </row>
    <row r="437" spans="1:6" x14ac:dyDescent="0.25">
      <c r="A437" s="326">
        <f>+A436+0.1</f>
        <v>4.0999999999999996</v>
      </c>
      <c r="B437" s="199" t="s">
        <v>498</v>
      </c>
      <c r="C437" s="19">
        <v>490</v>
      </c>
      <c r="D437" s="320" t="s">
        <v>11</v>
      </c>
      <c r="E437" s="877"/>
      <c r="F437" s="325">
        <f t="shared" si="56"/>
        <v>0</v>
      </c>
    </row>
    <row r="438" spans="1:6" x14ac:dyDescent="0.25">
      <c r="A438" s="328"/>
      <c r="B438" s="329"/>
      <c r="C438" s="330"/>
      <c r="D438" s="320"/>
      <c r="E438" s="877"/>
      <c r="F438" s="325"/>
    </row>
    <row r="439" spans="1:6" x14ac:dyDescent="0.25">
      <c r="A439" s="332">
        <f>+A436+1</f>
        <v>5</v>
      </c>
      <c r="B439" s="315" t="s">
        <v>153</v>
      </c>
      <c r="C439" s="19"/>
      <c r="D439" s="320"/>
      <c r="E439" s="877"/>
      <c r="F439" s="325">
        <f>ROUND(C439*E439,2)</f>
        <v>0</v>
      </c>
    </row>
    <row r="440" spans="1:6" x14ac:dyDescent="0.25">
      <c r="A440" s="326">
        <f>+A439+0.1</f>
        <v>5.0999999999999996</v>
      </c>
      <c r="B440" s="199" t="s">
        <v>498</v>
      </c>
      <c r="C440" s="19">
        <v>490</v>
      </c>
      <c r="D440" s="320" t="s">
        <v>11</v>
      </c>
      <c r="E440" s="877"/>
      <c r="F440" s="325">
        <f>ROUND(C440*E440,2)</f>
        <v>0</v>
      </c>
    </row>
    <row r="441" spans="1:6" x14ac:dyDescent="0.25">
      <c r="A441" s="333"/>
      <c r="B441" s="199"/>
      <c r="C441" s="19"/>
      <c r="D441" s="320"/>
      <c r="E441" s="877"/>
      <c r="F441" s="325"/>
    </row>
    <row r="442" spans="1:6" x14ac:dyDescent="0.25">
      <c r="A442" s="334">
        <f>+A439+1</f>
        <v>6</v>
      </c>
      <c r="B442" s="315" t="s">
        <v>727</v>
      </c>
      <c r="C442" s="44">
        <v>15</v>
      </c>
      <c r="D442" s="320" t="s">
        <v>74</v>
      </c>
      <c r="E442" s="877"/>
      <c r="F442" s="325">
        <f>ROUND(C442*E442,2)/100</f>
        <v>0</v>
      </c>
    </row>
    <row r="443" spans="1:6" x14ac:dyDescent="0.25">
      <c r="A443" s="333"/>
      <c r="B443" s="199"/>
      <c r="C443" s="44"/>
      <c r="D443" s="320"/>
      <c r="E443" s="877"/>
      <c r="F443" s="325"/>
    </row>
    <row r="444" spans="1:6" ht="51" x14ac:dyDescent="0.25">
      <c r="A444" s="77">
        <f>+A442+1</f>
        <v>7</v>
      </c>
      <c r="B444" s="212" t="s">
        <v>499</v>
      </c>
      <c r="C444" s="268">
        <v>490</v>
      </c>
      <c r="D444" s="320" t="s">
        <v>11</v>
      </c>
      <c r="E444" s="877"/>
      <c r="F444" s="325">
        <f>ROUND(C444*E444,2)</f>
        <v>0</v>
      </c>
    </row>
    <row r="445" spans="1:6" x14ac:dyDescent="0.25">
      <c r="A445" s="335"/>
      <c r="B445" s="336"/>
      <c r="C445" s="268"/>
      <c r="D445" s="320"/>
      <c r="E445" s="877"/>
      <c r="F445" s="337">
        <f>ROUND(C445*E445,2)</f>
        <v>0</v>
      </c>
    </row>
    <row r="446" spans="1:6" x14ac:dyDescent="0.25">
      <c r="A446" s="83">
        <f>+A444+1</f>
        <v>8</v>
      </c>
      <c r="B446" s="20" t="s">
        <v>202</v>
      </c>
      <c r="C446" s="268">
        <v>490</v>
      </c>
      <c r="D446" s="320" t="s">
        <v>11</v>
      </c>
      <c r="E446" s="877"/>
      <c r="F446" s="325">
        <f>ROUND(C446*E446,2)</f>
        <v>0</v>
      </c>
    </row>
    <row r="447" spans="1:6" x14ac:dyDescent="0.25">
      <c r="A447" s="338"/>
      <c r="B447" s="163" t="s">
        <v>916</v>
      </c>
      <c r="C447" s="339"/>
      <c r="D447" s="340"/>
      <c r="E447" s="878"/>
      <c r="F447" s="341">
        <f>SUM(F423:F446)</f>
        <v>0</v>
      </c>
    </row>
    <row r="448" spans="1:6" x14ac:dyDescent="0.25">
      <c r="A448" s="166"/>
      <c r="B448" s="167"/>
      <c r="C448" s="168"/>
      <c r="D448" s="169"/>
      <c r="E448" s="853"/>
      <c r="F448" s="170"/>
    </row>
    <row r="449" spans="1:6" x14ac:dyDescent="0.25">
      <c r="A449" s="342" t="s">
        <v>917</v>
      </c>
      <c r="B449" s="315" t="s">
        <v>737</v>
      </c>
      <c r="C449" s="317"/>
      <c r="D449" s="317"/>
      <c r="E449" s="875"/>
      <c r="F449" s="318"/>
    </row>
    <row r="450" spans="1:6" x14ac:dyDescent="0.25">
      <c r="A450" s="335"/>
      <c r="B450" s="315"/>
      <c r="C450" s="317"/>
      <c r="D450" s="317"/>
      <c r="E450" s="875"/>
      <c r="F450" s="318"/>
    </row>
    <row r="451" spans="1:6" x14ac:dyDescent="0.25">
      <c r="A451" s="316">
        <v>1</v>
      </c>
      <c r="B451" s="315" t="s">
        <v>137</v>
      </c>
      <c r="C451" s="317"/>
      <c r="D451" s="317"/>
      <c r="E451" s="875"/>
      <c r="F451" s="318"/>
    </row>
    <row r="452" spans="1:6" x14ac:dyDescent="0.25">
      <c r="A452" s="326">
        <f>+A451+0.1</f>
        <v>1.1000000000000001</v>
      </c>
      <c r="B452" s="317" t="s">
        <v>495</v>
      </c>
      <c r="C452" s="19">
        <v>2088.38</v>
      </c>
      <c r="D452" s="343" t="s">
        <v>11</v>
      </c>
      <c r="E452" s="876"/>
      <c r="F452" s="270">
        <f>ROUND(C452*E452,2)</f>
        <v>0</v>
      </c>
    </row>
    <row r="453" spans="1:6" x14ac:dyDescent="0.25">
      <c r="A453" s="316"/>
      <c r="B453" s="321"/>
      <c r="C453" s="19"/>
      <c r="D453" s="317"/>
      <c r="E453" s="876"/>
      <c r="F453" s="270"/>
    </row>
    <row r="454" spans="1:6" x14ac:dyDescent="0.25">
      <c r="A454" s="316">
        <v>2</v>
      </c>
      <c r="B454" s="321" t="s">
        <v>500</v>
      </c>
      <c r="C454" s="317"/>
      <c r="D454" s="317"/>
      <c r="E454" s="875"/>
      <c r="F454" s="318">
        <f t="shared" ref="F454:F457" si="57">ROUND(C454*E454,2)</f>
        <v>0</v>
      </c>
    </row>
    <row r="455" spans="1:6" x14ac:dyDescent="0.25">
      <c r="A455" s="319">
        <f>+A454+0.1</f>
        <v>2.1</v>
      </c>
      <c r="B455" s="317" t="s">
        <v>172</v>
      </c>
      <c r="C455" s="19">
        <v>2400</v>
      </c>
      <c r="D455" s="320" t="s">
        <v>11</v>
      </c>
      <c r="E455" s="18"/>
      <c r="F455" s="270">
        <f t="shared" si="57"/>
        <v>0</v>
      </c>
    </row>
    <row r="456" spans="1:6" x14ac:dyDescent="0.25">
      <c r="A456" s="319">
        <f t="shared" ref="A456:A457" si="58">+A455+0.1</f>
        <v>2.2000000000000002</v>
      </c>
      <c r="B456" s="317" t="s">
        <v>173</v>
      </c>
      <c r="C456" s="19">
        <v>960</v>
      </c>
      <c r="D456" s="320" t="s">
        <v>9</v>
      </c>
      <c r="E456" s="18"/>
      <c r="F456" s="270">
        <f t="shared" si="57"/>
        <v>0</v>
      </c>
    </row>
    <row r="457" spans="1:6" x14ac:dyDescent="0.25">
      <c r="A457" s="319">
        <f t="shared" si="58"/>
        <v>2.2999999999999998</v>
      </c>
      <c r="B457" s="317" t="s">
        <v>501</v>
      </c>
      <c r="C457" s="19">
        <v>63.4</v>
      </c>
      <c r="D457" s="320" t="s">
        <v>8</v>
      </c>
      <c r="E457" s="18"/>
      <c r="F457" s="270">
        <f t="shared" si="57"/>
        <v>0</v>
      </c>
    </row>
    <row r="458" spans="1:6" x14ac:dyDescent="0.25">
      <c r="A458" s="319"/>
      <c r="B458" s="317"/>
      <c r="C458" s="19"/>
      <c r="D458" s="320"/>
      <c r="E458" s="18"/>
      <c r="F458" s="270"/>
    </row>
    <row r="459" spans="1:6" x14ac:dyDescent="0.25">
      <c r="A459" s="322">
        <f>+A451+1</f>
        <v>2</v>
      </c>
      <c r="B459" s="323" t="s">
        <v>17</v>
      </c>
      <c r="C459" s="44"/>
      <c r="D459" s="324"/>
      <c r="E459" s="877"/>
      <c r="F459" s="325">
        <f>ROUND(C459*E459,2)</f>
        <v>0</v>
      </c>
    </row>
    <row r="460" spans="1:6" x14ac:dyDescent="0.25">
      <c r="A460" s="326">
        <f>+A459+0.1</f>
        <v>2.1</v>
      </c>
      <c r="B460" s="20" t="s">
        <v>496</v>
      </c>
      <c r="C460" s="44">
        <v>2046.61</v>
      </c>
      <c r="D460" s="320" t="s">
        <v>5</v>
      </c>
      <c r="E460" s="879"/>
      <c r="F460" s="325">
        <f>ROUND(C460*E460,2)</f>
        <v>0</v>
      </c>
    </row>
    <row r="461" spans="1:6" x14ac:dyDescent="0.25">
      <c r="A461" s="326">
        <f t="shared" ref="A461:A464" si="59">+A460+0.1</f>
        <v>2.2000000000000002</v>
      </c>
      <c r="B461" s="317" t="s">
        <v>152</v>
      </c>
      <c r="C461" s="44">
        <v>167.07</v>
      </c>
      <c r="D461" s="320" t="s">
        <v>33</v>
      </c>
      <c r="E461" s="879"/>
      <c r="F461" s="325">
        <f>ROUND(C461*E461,2)</f>
        <v>0</v>
      </c>
    </row>
    <row r="462" spans="1:6" ht="25.5" x14ac:dyDescent="0.25">
      <c r="A462" s="327">
        <f t="shared" si="59"/>
        <v>2.2999999999999998</v>
      </c>
      <c r="B462" s="212" t="s">
        <v>763</v>
      </c>
      <c r="C462" s="19">
        <v>413.11</v>
      </c>
      <c r="D462" s="320" t="s">
        <v>18</v>
      </c>
      <c r="E462" s="18"/>
      <c r="F462" s="325">
        <f>ROUND((C462*E462),2)</f>
        <v>0</v>
      </c>
    </row>
    <row r="463" spans="1:6" x14ac:dyDescent="0.25">
      <c r="A463" s="326">
        <f>+A461+0.1</f>
        <v>2.2999999999999998</v>
      </c>
      <c r="B463" s="20" t="s">
        <v>176</v>
      </c>
      <c r="C463" s="268">
        <v>1721.29</v>
      </c>
      <c r="D463" s="320" t="s">
        <v>6</v>
      </c>
      <c r="E463" s="877"/>
      <c r="F463" s="325">
        <f t="shared" ref="F463:F464" si="60">ROUND(C463*E463,2)</f>
        <v>0</v>
      </c>
    </row>
    <row r="464" spans="1:6" x14ac:dyDescent="0.25">
      <c r="A464" s="326">
        <f t="shared" si="59"/>
        <v>2.4</v>
      </c>
      <c r="B464" s="20" t="s">
        <v>177</v>
      </c>
      <c r="C464" s="44">
        <v>1046.25</v>
      </c>
      <c r="D464" s="320" t="s">
        <v>18</v>
      </c>
      <c r="E464" s="877"/>
      <c r="F464" s="325">
        <f t="shared" si="60"/>
        <v>0</v>
      </c>
    </row>
    <row r="465" spans="1:6" x14ac:dyDescent="0.25">
      <c r="A465" s="326"/>
      <c r="B465" s="20"/>
      <c r="C465" s="44"/>
      <c r="D465" s="320"/>
      <c r="E465" s="877"/>
      <c r="F465" s="325"/>
    </row>
    <row r="466" spans="1:6" x14ac:dyDescent="0.25">
      <c r="A466" s="328">
        <f>+A459+1</f>
        <v>3</v>
      </c>
      <c r="B466" s="329" t="s">
        <v>195</v>
      </c>
      <c r="C466" s="330"/>
      <c r="D466" s="320"/>
      <c r="E466" s="877"/>
      <c r="F466" s="325">
        <f t="shared" ref="F466:F467" si="61">ROUND(C466*E466,2)</f>
        <v>0</v>
      </c>
    </row>
    <row r="467" spans="1:6" x14ac:dyDescent="0.25">
      <c r="A467" s="326">
        <f>+A466+0.1</f>
        <v>3.1</v>
      </c>
      <c r="B467" s="199" t="s">
        <v>497</v>
      </c>
      <c r="C467" s="19">
        <v>2151.0300000000002</v>
      </c>
      <c r="D467" s="320" t="s">
        <v>11</v>
      </c>
      <c r="E467" s="877"/>
      <c r="F467" s="325">
        <f t="shared" si="61"/>
        <v>0</v>
      </c>
    </row>
    <row r="468" spans="1:6" x14ac:dyDescent="0.25">
      <c r="A468" s="331"/>
      <c r="B468" s="199"/>
      <c r="C468" s="19"/>
      <c r="D468" s="320"/>
      <c r="E468" s="877"/>
      <c r="F468" s="325"/>
    </row>
    <row r="469" spans="1:6" x14ac:dyDescent="0.25">
      <c r="A469" s="328">
        <f>+A466+1</f>
        <v>4</v>
      </c>
      <c r="B469" s="329" t="s">
        <v>179</v>
      </c>
      <c r="C469" s="19"/>
      <c r="D469" s="320"/>
      <c r="E469" s="877"/>
      <c r="F469" s="325">
        <f t="shared" ref="F469:F470" si="62">ROUND(C469*E469,2)</f>
        <v>0</v>
      </c>
    </row>
    <row r="470" spans="1:6" x14ac:dyDescent="0.25">
      <c r="A470" s="326">
        <f>+A469+0.1</f>
        <v>4.0999999999999996</v>
      </c>
      <c r="B470" s="199" t="s">
        <v>498</v>
      </c>
      <c r="C470" s="19">
        <v>2088.38</v>
      </c>
      <c r="D470" s="320" t="s">
        <v>11</v>
      </c>
      <c r="E470" s="877"/>
      <c r="F470" s="325">
        <f t="shared" si="62"/>
        <v>0</v>
      </c>
    </row>
    <row r="471" spans="1:6" x14ac:dyDescent="0.25">
      <c r="A471" s="328"/>
      <c r="B471" s="329"/>
      <c r="C471" s="330"/>
      <c r="D471" s="320"/>
      <c r="E471" s="877"/>
      <c r="F471" s="325"/>
    </row>
    <row r="472" spans="1:6" x14ac:dyDescent="0.25">
      <c r="A472" s="332">
        <f>+A469+1</f>
        <v>5</v>
      </c>
      <c r="B472" s="315" t="s">
        <v>153</v>
      </c>
      <c r="C472" s="19"/>
      <c r="D472" s="320"/>
      <c r="E472" s="877"/>
      <c r="F472" s="325">
        <f>ROUND(C472*E472,2)</f>
        <v>0</v>
      </c>
    </row>
    <row r="473" spans="1:6" x14ac:dyDescent="0.25">
      <c r="A473" s="326">
        <f>+A472+0.1</f>
        <v>5.0999999999999996</v>
      </c>
      <c r="B473" s="199" t="s">
        <v>498</v>
      </c>
      <c r="C473" s="19">
        <v>2088.38</v>
      </c>
      <c r="D473" s="320" t="s">
        <v>11</v>
      </c>
      <c r="E473" s="877"/>
      <c r="F473" s="325">
        <f>ROUND(C473*E473,2)</f>
        <v>0</v>
      </c>
    </row>
    <row r="474" spans="1:6" x14ac:dyDescent="0.25">
      <c r="A474" s="333"/>
      <c r="B474" s="199"/>
      <c r="C474" s="19"/>
      <c r="D474" s="320"/>
      <c r="E474" s="877"/>
      <c r="F474" s="325"/>
    </row>
    <row r="475" spans="1:6" x14ac:dyDescent="0.25">
      <c r="A475" s="332">
        <f>+A472+1</f>
        <v>6</v>
      </c>
      <c r="B475" s="315" t="s">
        <v>652</v>
      </c>
      <c r="C475" s="19">
        <v>15</v>
      </c>
      <c r="D475" s="320" t="s">
        <v>74</v>
      </c>
      <c r="E475" s="877"/>
      <c r="F475" s="325">
        <f>+E475*C475/100</f>
        <v>0</v>
      </c>
    </row>
    <row r="476" spans="1:6" x14ac:dyDescent="0.25">
      <c r="A476" s="333"/>
      <c r="B476" s="199"/>
      <c r="C476" s="44"/>
      <c r="D476" s="320"/>
      <c r="E476" s="877"/>
      <c r="F476" s="325"/>
    </row>
    <row r="477" spans="1:6" x14ac:dyDescent="0.25">
      <c r="A477" s="82">
        <v>7</v>
      </c>
      <c r="B477" s="344" t="s">
        <v>508</v>
      </c>
      <c r="C477" s="345"/>
      <c r="D477" s="346"/>
      <c r="E477" s="880"/>
      <c r="F477" s="348"/>
    </row>
    <row r="478" spans="1:6" x14ac:dyDescent="0.25">
      <c r="A478" s="349">
        <f>A477+0.1</f>
        <v>7.1</v>
      </c>
      <c r="B478" s="20" t="s">
        <v>89</v>
      </c>
      <c r="C478" s="345">
        <v>960</v>
      </c>
      <c r="D478" s="346" t="s">
        <v>9</v>
      </c>
      <c r="E478" s="880"/>
      <c r="F478" s="348">
        <f t="shared" ref="F478:F479" si="63">ROUND(E478*C478,2)</f>
        <v>0</v>
      </c>
    </row>
    <row r="479" spans="1:6" x14ac:dyDescent="0.25">
      <c r="A479" s="349">
        <f t="shared" ref="A479:A480" si="64">A478+0.1</f>
        <v>7.2</v>
      </c>
      <c r="B479" s="20" t="s">
        <v>509</v>
      </c>
      <c r="C479" s="345">
        <v>1200</v>
      </c>
      <c r="D479" s="346" t="s">
        <v>9</v>
      </c>
      <c r="E479" s="880"/>
      <c r="F479" s="348">
        <f t="shared" si="63"/>
        <v>0</v>
      </c>
    </row>
    <row r="480" spans="1:6" x14ac:dyDescent="0.25">
      <c r="A480" s="349">
        <f t="shared" si="64"/>
        <v>7.3</v>
      </c>
      <c r="B480" s="20" t="s">
        <v>136</v>
      </c>
      <c r="C480" s="345">
        <v>207.26</v>
      </c>
      <c r="D480" s="350" t="s">
        <v>757</v>
      </c>
      <c r="E480" s="880"/>
      <c r="F480" s="348">
        <f>ROUND(E480*C480,2)</f>
        <v>0</v>
      </c>
    </row>
    <row r="481" spans="1:6" x14ac:dyDescent="0.25">
      <c r="A481" s="349"/>
      <c r="B481" s="20"/>
      <c r="C481" s="345"/>
      <c r="D481" s="350"/>
      <c r="E481" s="880"/>
      <c r="F481" s="348"/>
    </row>
    <row r="482" spans="1:6" ht="51" x14ac:dyDescent="0.25">
      <c r="A482" s="77">
        <v>8</v>
      </c>
      <c r="B482" s="212" t="s">
        <v>499</v>
      </c>
      <c r="C482" s="268">
        <v>2088.38</v>
      </c>
      <c r="D482" s="320" t="s">
        <v>11</v>
      </c>
      <c r="E482" s="880"/>
      <c r="F482" s="325">
        <f>ROUND(C482*E482,2)</f>
        <v>0</v>
      </c>
    </row>
    <row r="483" spans="1:6" x14ac:dyDescent="0.25">
      <c r="A483" s="335"/>
      <c r="B483" s="336"/>
      <c r="C483" s="268"/>
      <c r="D483" s="320"/>
      <c r="E483" s="880"/>
      <c r="F483" s="337">
        <f>ROUND(C483*E483,2)</f>
        <v>0</v>
      </c>
    </row>
    <row r="484" spans="1:6" x14ac:dyDescent="0.25">
      <c r="A484" s="83">
        <f>+A482+1</f>
        <v>9</v>
      </c>
      <c r="B484" s="20" t="s">
        <v>202</v>
      </c>
      <c r="C484" s="268">
        <v>2088.38</v>
      </c>
      <c r="D484" s="320" t="s">
        <v>11</v>
      </c>
      <c r="E484" s="880"/>
      <c r="F484" s="325">
        <f>ROUND(C484*E484,2)</f>
        <v>0</v>
      </c>
    </row>
    <row r="485" spans="1:6" x14ac:dyDescent="0.25">
      <c r="A485" s="338"/>
      <c r="B485" s="163" t="s">
        <v>918</v>
      </c>
      <c r="C485" s="339"/>
      <c r="D485" s="340"/>
      <c r="E485" s="878"/>
      <c r="F485" s="341">
        <f>SUM(F449:F484)</f>
        <v>0</v>
      </c>
    </row>
    <row r="486" spans="1:6" x14ac:dyDescent="0.25">
      <c r="A486" s="166"/>
      <c r="B486" s="167"/>
      <c r="C486" s="168"/>
      <c r="D486" s="169"/>
      <c r="E486" s="853"/>
      <c r="F486" s="170"/>
    </row>
    <row r="487" spans="1:6" x14ac:dyDescent="0.25">
      <c r="A487" s="314" t="s">
        <v>919</v>
      </c>
      <c r="B487" s="129" t="s">
        <v>186</v>
      </c>
      <c r="C487" s="130"/>
      <c r="D487" s="131"/>
      <c r="E487" s="847"/>
      <c r="F487" s="132"/>
    </row>
    <row r="488" spans="1:6" x14ac:dyDescent="0.25">
      <c r="A488" s="133"/>
      <c r="B488" s="134"/>
      <c r="C488" s="130"/>
      <c r="D488" s="131"/>
      <c r="E488" s="847"/>
      <c r="F488" s="132"/>
    </row>
    <row r="489" spans="1:6" x14ac:dyDescent="0.25">
      <c r="A489" s="351">
        <v>1</v>
      </c>
      <c r="B489" s="329" t="s">
        <v>137</v>
      </c>
      <c r="C489" s="19"/>
      <c r="D489" s="352"/>
      <c r="E489" s="881"/>
      <c r="F489" s="325">
        <f>ROUND(C489*E489,2)</f>
        <v>0</v>
      </c>
    </row>
    <row r="490" spans="1:6" x14ac:dyDescent="0.25">
      <c r="A490" s="351"/>
      <c r="B490" s="20" t="s">
        <v>13</v>
      </c>
      <c r="C490" s="19">
        <v>9790.5</v>
      </c>
      <c r="D490" s="320" t="s">
        <v>11</v>
      </c>
      <c r="E490" s="881"/>
      <c r="F490" s="325">
        <f t="shared" ref="F490:F497" si="65">ROUND(C490*E490,2)</f>
        <v>0</v>
      </c>
    </row>
    <row r="491" spans="1:6" x14ac:dyDescent="0.25">
      <c r="A491" s="335"/>
      <c r="B491" s="336"/>
      <c r="C491" s="353"/>
      <c r="D491" s="320"/>
      <c r="E491" s="881"/>
      <c r="F491" s="325">
        <f t="shared" si="65"/>
        <v>0</v>
      </c>
    </row>
    <row r="492" spans="1:6" x14ac:dyDescent="0.25">
      <c r="A492" s="316">
        <v>2</v>
      </c>
      <c r="B492" s="321" t="s">
        <v>500</v>
      </c>
      <c r="C492" s="317"/>
      <c r="D492" s="317"/>
      <c r="E492" s="881"/>
      <c r="F492" s="318">
        <f t="shared" si="65"/>
        <v>0</v>
      </c>
    </row>
    <row r="493" spans="1:6" x14ac:dyDescent="0.25">
      <c r="A493" s="319">
        <f>+A492+0.1</f>
        <v>2.1</v>
      </c>
      <c r="B493" s="317" t="s">
        <v>172</v>
      </c>
      <c r="C493" s="19">
        <v>9790.5</v>
      </c>
      <c r="D493" s="320" t="s">
        <v>11</v>
      </c>
      <c r="E493" s="881"/>
      <c r="F493" s="270">
        <f t="shared" si="65"/>
        <v>0</v>
      </c>
    </row>
    <row r="494" spans="1:6" x14ac:dyDescent="0.25">
      <c r="A494" s="319">
        <f t="shared" ref="A494:A495" si="66">+A493+0.1</f>
        <v>2.2000000000000002</v>
      </c>
      <c r="B494" s="317" t="s">
        <v>173</v>
      </c>
      <c r="C494" s="19">
        <v>3181.91</v>
      </c>
      <c r="D494" s="320" t="s">
        <v>9</v>
      </c>
      <c r="E494" s="881"/>
      <c r="F494" s="270">
        <f t="shared" si="65"/>
        <v>0</v>
      </c>
    </row>
    <row r="495" spans="1:6" x14ac:dyDescent="0.25">
      <c r="A495" s="319">
        <f t="shared" si="66"/>
        <v>2.2999999999999998</v>
      </c>
      <c r="B495" s="317" t="s">
        <v>501</v>
      </c>
      <c r="C495" s="19">
        <v>210.13</v>
      </c>
      <c r="D495" s="320" t="s">
        <v>8</v>
      </c>
      <c r="E495" s="881"/>
      <c r="F495" s="270">
        <f t="shared" si="65"/>
        <v>0</v>
      </c>
    </row>
    <row r="496" spans="1:6" x14ac:dyDescent="0.25">
      <c r="A496" s="319"/>
      <c r="B496" s="317"/>
      <c r="C496" s="19"/>
      <c r="D496" s="320"/>
      <c r="E496" s="881"/>
      <c r="F496" s="270"/>
    </row>
    <row r="497" spans="1:6" x14ac:dyDescent="0.25">
      <c r="A497" s="322">
        <v>2</v>
      </c>
      <c r="B497" s="344" t="s">
        <v>17</v>
      </c>
      <c r="C497" s="44"/>
      <c r="D497" s="320"/>
      <c r="E497" s="881"/>
      <c r="F497" s="325">
        <f t="shared" si="65"/>
        <v>0</v>
      </c>
    </row>
    <row r="498" spans="1:6" x14ac:dyDescent="0.25">
      <c r="A498" s="326">
        <v>2.1</v>
      </c>
      <c r="B498" s="20" t="s">
        <v>496</v>
      </c>
      <c r="C498" s="44">
        <v>7251.14</v>
      </c>
      <c r="D498" s="320" t="s">
        <v>5</v>
      </c>
      <c r="E498" s="881"/>
      <c r="F498" s="325">
        <f>ROUND(C498*E498,2)</f>
        <v>0</v>
      </c>
    </row>
    <row r="499" spans="1:6" x14ac:dyDescent="0.25">
      <c r="A499" s="326">
        <v>2.2000000000000002</v>
      </c>
      <c r="B499" s="317" t="s">
        <v>152</v>
      </c>
      <c r="C499" s="44">
        <v>696.23</v>
      </c>
      <c r="D499" s="320" t="s">
        <v>33</v>
      </c>
      <c r="E499" s="881"/>
      <c r="F499" s="325">
        <f>ROUND(C499*E499,2)</f>
        <v>0</v>
      </c>
    </row>
    <row r="500" spans="1:6" ht="25.5" x14ac:dyDescent="0.25">
      <c r="A500" s="327">
        <f t="shared" ref="A500" si="67">+A499+0.1</f>
        <v>2.2999999999999998</v>
      </c>
      <c r="B500" s="212" t="s">
        <v>763</v>
      </c>
      <c r="C500" s="19">
        <v>1473.8</v>
      </c>
      <c r="D500" s="320" t="s">
        <v>18</v>
      </c>
      <c r="E500" s="882"/>
      <c r="F500" s="325">
        <f>ROUND((C500*E500),2)</f>
        <v>0</v>
      </c>
    </row>
    <row r="501" spans="1:6" x14ac:dyDescent="0.25">
      <c r="A501" s="326">
        <v>2.2999999999999998</v>
      </c>
      <c r="B501" s="20" t="s">
        <v>176</v>
      </c>
      <c r="C501" s="268">
        <v>6140.84</v>
      </c>
      <c r="D501" s="320" t="s">
        <v>6</v>
      </c>
      <c r="E501" s="881"/>
      <c r="F501" s="325">
        <f>ROUND(C501*E501,2)</f>
        <v>0</v>
      </c>
    </row>
    <row r="502" spans="1:6" x14ac:dyDescent="0.25">
      <c r="A502" s="326">
        <v>2.4</v>
      </c>
      <c r="B502" s="20" t="s">
        <v>177</v>
      </c>
      <c r="C502" s="44">
        <v>2806.16</v>
      </c>
      <c r="D502" s="320" t="s">
        <v>18</v>
      </c>
      <c r="E502" s="881"/>
      <c r="F502" s="325">
        <f>ROUND(C502*E502,2)</f>
        <v>0</v>
      </c>
    </row>
    <row r="503" spans="1:6" x14ac:dyDescent="0.25">
      <c r="A503" s="354"/>
      <c r="B503" s="315"/>
      <c r="C503" s="355"/>
      <c r="D503" s="320"/>
      <c r="E503" s="883"/>
      <c r="F503" s="356"/>
    </row>
    <row r="504" spans="1:6" x14ac:dyDescent="0.25">
      <c r="A504" s="328">
        <v>3</v>
      </c>
      <c r="B504" s="329" t="s">
        <v>195</v>
      </c>
      <c r="C504" s="330"/>
      <c r="D504" s="320"/>
      <c r="E504" s="877"/>
      <c r="F504" s="325">
        <f>ROUND(C504*E504,2)</f>
        <v>0</v>
      </c>
    </row>
    <row r="505" spans="1:6" x14ac:dyDescent="0.25">
      <c r="A505" s="331">
        <v>3.1</v>
      </c>
      <c r="B505" s="199" t="s">
        <v>502</v>
      </c>
      <c r="C505" s="44">
        <v>1121.25</v>
      </c>
      <c r="D505" s="320" t="s">
        <v>11</v>
      </c>
      <c r="E505" s="879"/>
      <c r="F505" s="325">
        <f>ROUND(C505*E505,2)</f>
        <v>0</v>
      </c>
    </row>
    <row r="506" spans="1:6" x14ac:dyDescent="0.25">
      <c r="A506" s="331">
        <v>3.2</v>
      </c>
      <c r="B506" s="199" t="s">
        <v>196</v>
      </c>
      <c r="C506" s="44">
        <v>1673.2</v>
      </c>
      <c r="D506" s="320" t="s">
        <v>11</v>
      </c>
      <c r="E506" s="879"/>
      <c r="F506" s="325">
        <f>ROUND(C506*E506,2)</f>
        <v>0</v>
      </c>
    </row>
    <row r="507" spans="1:6" x14ac:dyDescent="0.25">
      <c r="A507" s="331" t="s">
        <v>761</v>
      </c>
      <c r="B507" s="199" t="s">
        <v>197</v>
      </c>
      <c r="C507" s="44">
        <v>7202.76</v>
      </c>
      <c r="D507" s="320" t="s">
        <v>11</v>
      </c>
      <c r="E507" s="879"/>
      <c r="F507" s="325">
        <f>ROUND(C507*E507,2)</f>
        <v>0</v>
      </c>
    </row>
    <row r="508" spans="1:6" x14ac:dyDescent="0.25">
      <c r="A508" s="354"/>
      <c r="B508" s="315"/>
      <c r="C508" s="44"/>
      <c r="D508" s="320"/>
      <c r="E508" s="879"/>
      <c r="F508" s="356"/>
    </row>
    <row r="509" spans="1:6" x14ac:dyDescent="0.25">
      <c r="A509" s="328">
        <v>4</v>
      </c>
      <c r="B509" s="329" t="s">
        <v>179</v>
      </c>
      <c r="C509" s="44"/>
      <c r="D509" s="320"/>
      <c r="E509" s="879"/>
      <c r="F509" s="325">
        <f>ROUND(C509*E509,2)</f>
        <v>0</v>
      </c>
    </row>
    <row r="510" spans="1:6" x14ac:dyDescent="0.25">
      <c r="A510" s="331">
        <v>4.0999999999999996</v>
      </c>
      <c r="B510" s="199" t="s">
        <v>503</v>
      </c>
      <c r="C510" s="44">
        <v>1088.5899999999999</v>
      </c>
      <c r="D510" s="320" t="s">
        <v>11</v>
      </c>
      <c r="E510" s="879"/>
      <c r="F510" s="325">
        <f>ROUND(C510*E510,2)</f>
        <v>0</v>
      </c>
    </row>
    <row r="511" spans="1:6" x14ac:dyDescent="0.25">
      <c r="A511" s="331">
        <v>4.2</v>
      </c>
      <c r="B511" s="199" t="s">
        <v>504</v>
      </c>
      <c r="C511" s="44">
        <v>1640.39</v>
      </c>
      <c r="D511" s="320" t="s">
        <v>11</v>
      </c>
      <c r="E511" s="879"/>
      <c r="F511" s="325">
        <f>ROUND(C511*E511,2)</f>
        <v>0</v>
      </c>
    </row>
    <row r="512" spans="1:6" x14ac:dyDescent="0.25">
      <c r="A512" s="331">
        <v>4.3</v>
      </c>
      <c r="B512" s="199" t="s">
        <v>199</v>
      </c>
      <c r="C512" s="44">
        <v>7061.53</v>
      </c>
      <c r="D512" s="320" t="s">
        <v>11</v>
      </c>
      <c r="E512" s="879"/>
      <c r="F512" s="325">
        <f>ROUND(C512*E512,2)</f>
        <v>0</v>
      </c>
    </row>
    <row r="513" spans="1:6" x14ac:dyDescent="0.25">
      <c r="A513" s="354"/>
      <c r="B513" s="315"/>
      <c r="C513" s="44"/>
      <c r="D513" s="320"/>
      <c r="E513" s="879"/>
      <c r="F513" s="356"/>
    </row>
    <row r="514" spans="1:6" x14ac:dyDescent="0.25">
      <c r="A514" s="357">
        <v>5</v>
      </c>
      <c r="B514" s="315" t="s">
        <v>153</v>
      </c>
      <c r="C514" s="44"/>
      <c r="D514" s="320"/>
      <c r="E514" s="879"/>
      <c r="F514" s="325">
        <f t="shared" ref="F514:F518" si="68">ROUND(C514*E514,2)</f>
        <v>0</v>
      </c>
    </row>
    <row r="515" spans="1:6" x14ac:dyDescent="0.25">
      <c r="A515" s="333">
        <v>5.0999999999999996</v>
      </c>
      <c r="B515" s="199" t="s">
        <v>503</v>
      </c>
      <c r="C515" s="44">
        <v>1088.5899999999999</v>
      </c>
      <c r="D515" s="320" t="s">
        <v>11</v>
      </c>
      <c r="E515" s="879"/>
      <c r="F515" s="325">
        <f t="shared" si="68"/>
        <v>0</v>
      </c>
    </row>
    <row r="516" spans="1:6" x14ac:dyDescent="0.25">
      <c r="A516" s="333">
        <v>5.2</v>
      </c>
      <c r="B516" s="199" t="s">
        <v>504</v>
      </c>
      <c r="C516" s="44">
        <v>1640.39</v>
      </c>
      <c r="D516" s="320" t="s">
        <v>11</v>
      </c>
      <c r="E516" s="879"/>
      <c r="F516" s="325">
        <f t="shared" si="68"/>
        <v>0</v>
      </c>
    </row>
    <row r="517" spans="1:6" x14ac:dyDescent="0.25">
      <c r="A517" s="333">
        <v>5.3</v>
      </c>
      <c r="B517" s="199" t="s">
        <v>199</v>
      </c>
      <c r="C517" s="44">
        <v>7061.53</v>
      </c>
      <c r="D517" s="320" t="s">
        <v>11</v>
      </c>
      <c r="E517" s="879"/>
      <c r="F517" s="325">
        <f t="shared" si="68"/>
        <v>0</v>
      </c>
    </row>
    <row r="518" spans="1:6" x14ac:dyDescent="0.25">
      <c r="A518" s="354"/>
      <c r="B518" s="315"/>
      <c r="C518" s="44"/>
      <c r="D518" s="320"/>
      <c r="E518" s="879"/>
      <c r="F518" s="325">
        <f t="shared" si="68"/>
        <v>0</v>
      </c>
    </row>
    <row r="519" spans="1:6" x14ac:dyDescent="0.25">
      <c r="A519" s="354">
        <v>6</v>
      </c>
      <c r="B519" s="315" t="s">
        <v>505</v>
      </c>
      <c r="C519" s="44">
        <v>15</v>
      </c>
      <c r="D519" s="320" t="s">
        <v>74</v>
      </c>
      <c r="E519" s="879"/>
      <c r="F519" s="325">
        <f>ROUND(C519*E519,2)/100</f>
        <v>0</v>
      </c>
    </row>
    <row r="520" spans="1:6" x14ac:dyDescent="0.25">
      <c r="A520" s="358"/>
      <c r="B520" s="199"/>
      <c r="C520" s="44"/>
      <c r="D520" s="320"/>
      <c r="E520" s="879"/>
      <c r="F520" s="325"/>
    </row>
    <row r="521" spans="1:6" x14ac:dyDescent="0.25">
      <c r="A521" s="359">
        <v>7</v>
      </c>
      <c r="B521" s="360" t="s">
        <v>200</v>
      </c>
      <c r="C521" s="19"/>
      <c r="D521" s="320"/>
      <c r="E521" s="18"/>
      <c r="F521" s="325"/>
    </row>
    <row r="522" spans="1:6" x14ac:dyDescent="0.25">
      <c r="A522" s="361">
        <f>+A521+0.1</f>
        <v>7.1</v>
      </c>
      <c r="B522" s="362" t="s">
        <v>506</v>
      </c>
      <c r="C522" s="19">
        <v>707</v>
      </c>
      <c r="D522" s="320" t="s">
        <v>10</v>
      </c>
      <c r="E522" s="18"/>
      <c r="F522" s="325">
        <f>ROUND(C522*E522,2)</f>
        <v>0</v>
      </c>
    </row>
    <row r="523" spans="1:6" x14ac:dyDescent="0.25">
      <c r="A523" s="361">
        <f>+A522+0.1</f>
        <v>7.2</v>
      </c>
      <c r="B523" s="362" t="s">
        <v>507</v>
      </c>
      <c r="C523" s="19">
        <v>303</v>
      </c>
      <c r="D523" s="320" t="s">
        <v>10</v>
      </c>
      <c r="E523" s="18"/>
      <c r="F523" s="325">
        <f>ROUND(C523*E523,2)</f>
        <v>0</v>
      </c>
    </row>
    <row r="524" spans="1:6" x14ac:dyDescent="0.25">
      <c r="A524" s="363"/>
      <c r="B524" s="199"/>
      <c r="C524" s="19"/>
      <c r="D524" s="320"/>
      <c r="E524" s="18"/>
      <c r="F524" s="325"/>
    </row>
    <row r="525" spans="1:6" x14ac:dyDescent="0.25">
      <c r="A525" s="364">
        <v>8</v>
      </c>
      <c r="B525" s="365" t="s">
        <v>154</v>
      </c>
      <c r="C525" s="366"/>
      <c r="D525" s="367"/>
      <c r="E525" s="884"/>
      <c r="F525" s="368">
        <f t="shared" ref="F525:F533" si="69">ROUND(C525*E525,2)</f>
        <v>0</v>
      </c>
    </row>
    <row r="526" spans="1:6" x14ac:dyDescent="0.25">
      <c r="A526" s="369">
        <v>8.1</v>
      </c>
      <c r="B526" s="370" t="s">
        <v>155</v>
      </c>
      <c r="C526" s="366"/>
      <c r="D526" s="367"/>
      <c r="E526" s="884"/>
      <c r="F526" s="368">
        <f t="shared" si="69"/>
        <v>0</v>
      </c>
    </row>
    <row r="527" spans="1:6" x14ac:dyDescent="0.25">
      <c r="A527" s="371" t="s">
        <v>668</v>
      </c>
      <c r="B527" s="249" t="s">
        <v>156</v>
      </c>
      <c r="C527" s="366">
        <v>101</v>
      </c>
      <c r="D527" s="367" t="s">
        <v>8</v>
      </c>
      <c r="E527" s="884"/>
      <c r="F527" s="368">
        <f t="shared" si="69"/>
        <v>0</v>
      </c>
    </row>
    <row r="528" spans="1:6" x14ac:dyDescent="0.25">
      <c r="A528" s="371" t="s">
        <v>669</v>
      </c>
      <c r="B528" s="249" t="s">
        <v>39</v>
      </c>
      <c r="C528" s="366">
        <v>79.790000000000006</v>
      </c>
      <c r="D528" s="367" t="s">
        <v>8</v>
      </c>
      <c r="E528" s="884"/>
      <c r="F528" s="368">
        <f t="shared" si="69"/>
        <v>0</v>
      </c>
    </row>
    <row r="529" spans="1:6" x14ac:dyDescent="0.25">
      <c r="A529" s="371" t="s">
        <v>671</v>
      </c>
      <c r="B529" s="249" t="s">
        <v>157</v>
      </c>
      <c r="C529" s="366">
        <v>235.03</v>
      </c>
      <c r="D529" s="367" t="s">
        <v>18</v>
      </c>
      <c r="E529" s="884"/>
      <c r="F529" s="368">
        <f t="shared" si="69"/>
        <v>0</v>
      </c>
    </row>
    <row r="530" spans="1:6" x14ac:dyDescent="0.25">
      <c r="A530" s="371"/>
      <c r="B530" s="372"/>
      <c r="C530" s="373"/>
      <c r="D530" s="367"/>
      <c r="E530" s="884"/>
      <c r="F530" s="368">
        <f t="shared" si="69"/>
        <v>0</v>
      </c>
    </row>
    <row r="531" spans="1:6" x14ac:dyDescent="0.25">
      <c r="A531" s="364">
        <f>A526+0.1</f>
        <v>8.1999999999999993</v>
      </c>
      <c r="B531" s="374" t="s">
        <v>158</v>
      </c>
      <c r="C531" s="366"/>
      <c r="D531" s="367"/>
      <c r="E531" s="884"/>
      <c r="F531" s="368">
        <f t="shared" si="69"/>
        <v>0</v>
      </c>
    </row>
    <row r="532" spans="1:6" x14ac:dyDescent="0.25">
      <c r="A532" s="371" t="s">
        <v>684</v>
      </c>
      <c r="B532" s="190" t="s">
        <v>794</v>
      </c>
      <c r="C532" s="366">
        <v>1010</v>
      </c>
      <c r="D532" s="367" t="s">
        <v>9</v>
      </c>
      <c r="E532" s="884"/>
      <c r="F532" s="368">
        <f t="shared" si="69"/>
        <v>0</v>
      </c>
    </row>
    <row r="533" spans="1:6" x14ac:dyDescent="0.25">
      <c r="A533" s="371" t="s">
        <v>685</v>
      </c>
      <c r="B533" s="249" t="s">
        <v>39</v>
      </c>
      <c r="C533" s="366">
        <v>1010</v>
      </c>
      <c r="D533" s="367" t="s">
        <v>11</v>
      </c>
      <c r="E533" s="884"/>
      <c r="F533" s="368">
        <f t="shared" si="69"/>
        <v>0</v>
      </c>
    </row>
    <row r="534" spans="1:6" x14ac:dyDescent="0.25">
      <c r="A534" s="155"/>
      <c r="B534" s="258"/>
      <c r="C534" s="375"/>
      <c r="D534" s="144"/>
      <c r="E534" s="854"/>
      <c r="F534" s="145"/>
    </row>
    <row r="535" spans="1:6" x14ac:dyDescent="0.25">
      <c r="A535" s="82">
        <v>9</v>
      </c>
      <c r="B535" s="344" t="s">
        <v>508</v>
      </c>
      <c r="C535" s="345"/>
      <c r="D535" s="346"/>
      <c r="E535" s="880"/>
      <c r="F535" s="348"/>
    </row>
    <row r="536" spans="1:6" x14ac:dyDescent="0.25">
      <c r="A536" s="349">
        <f>A535+0.1</f>
        <v>9.1</v>
      </c>
      <c r="B536" s="20" t="s">
        <v>89</v>
      </c>
      <c r="C536" s="345">
        <v>3181.91</v>
      </c>
      <c r="D536" s="346" t="s">
        <v>9</v>
      </c>
      <c r="E536" s="880"/>
      <c r="F536" s="348">
        <f t="shared" ref="F536:F537" si="70">ROUND(E536*C536,2)</f>
        <v>0</v>
      </c>
    </row>
    <row r="537" spans="1:6" x14ac:dyDescent="0.25">
      <c r="A537" s="349">
        <f t="shared" ref="A537:A538" si="71">A536+0.1</f>
        <v>9.1999999999999993</v>
      </c>
      <c r="B537" s="20" t="s">
        <v>509</v>
      </c>
      <c r="C537" s="345">
        <v>3977.39</v>
      </c>
      <c r="D537" s="346" t="s">
        <v>9</v>
      </c>
      <c r="E537" s="880"/>
      <c r="F537" s="348">
        <f t="shared" si="70"/>
        <v>0</v>
      </c>
    </row>
    <row r="538" spans="1:6" x14ac:dyDescent="0.25">
      <c r="A538" s="349">
        <f t="shared" si="71"/>
        <v>9.3000000000000007</v>
      </c>
      <c r="B538" s="20" t="s">
        <v>136</v>
      </c>
      <c r="C538" s="345">
        <v>6869.75</v>
      </c>
      <c r="D538" s="350" t="s">
        <v>757</v>
      </c>
      <c r="E538" s="880"/>
      <c r="F538" s="348">
        <f>ROUND(E538*C538,2)</f>
        <v>0</v>
      </c>
    </row>
    <row r="539" spans="1:6" x14ac:dyDescent="0.25">
      <c r="A539" s="376"/>
      <c r="B539" s="377"/>
      <c r="C539" s="378"/>
      <c r="D539" s="379"/>
      <c r="E539" s="880"/>
      <c r="F539" s="380"/>
    </row>
    <row r="540" spans="1:6" ht="51" x14ac:dyDescent="0.25">
      <c r="A540" s="77">
        <v>10</v>
      </c>
      <c r="B540" s="212" t="s">
        <v>499</v>
      </c>
      <c r="C540" s="268">
        <v>9790.5</v>
      </c>
      <c r="D540" s="320" t="s">
        <v>11</v>
      </c>
      <c r="E540" s="880"/>
      <c r="F540" s="325">
        <f>ROUND(C540*E540,2)</f>
        <v>0</v>
      </c>
    </row>
    <row r="541" spans="1:6" x14ac:dyDescent="0.25">
      <c r="A541" s="335"/>
      <c r="B541" s="336"/>
      <c r="C541" s="268"/>
      <c r="D541" s="320"/>
      <c r="E541" s="880"/>
      <c r="F541" s="325">
        <f>ROUND(C541*E541,2)</f>
        <v>0</v>
      </c>
    </row>
    <row r="542" spans="1:6" x14ac:dyDescent="0.25">
      <c r="A542" s="82">
        <v>11</v>
      </c>
      <c r="B542" s="20" t="s">
        <v>202</v>
      </c>
      <c r="C542" s="268">
        <v>9790.5</v>
      </c>
      <c r="D542" s="320" t="s">
        <v>11</v>
      </c>
      <c r="E542" s="880"/>
      <c r="F542" s="325">
        <f>ROUND(C542*E542,2)</f>
        <v>0</v>
      </c>
    </row>
    <row r="543" spans="1:6" x14ac:dyDescent="0.25">
      <c r="A543" s="338"/>
      <c r="B543" s="163" t="s">
        <v>920</v>
      </c>
      <c r="C543" s="339"/>
      <c r="D543" s="340"/>
      <c r="E543" s="878"/>
      <c r="F543" s="341">
        <f>SUM(F490:F542)</f>
        <v>0</v>
      </c>
    </row>
    <row r="544" spans="1:6" x14ac:dyDescent="0.25">
      <c r="A544" s="166"/>
      <c r="B544" s="167"/>
      <c r="C544" s="168"/>
      <c r="D544" s="169"/>
      <c r="E544" s="853"/>
      <c r="F544" s="170"/>
    </row>
    <row r="545" spans="1:6" x14ac:dyDescent="0.25">
      <c r="A545" s="381"/>
      <c r="B545" s="382" t="s">
        <v>728</v>
      </c>
      <c r="C545" s="383"/>
      <c r="D545" s="384"/>
      <c r="E545" s="885"/>
      <c r="F545" s="385">
        <f>+F543+F485+F447+F419+F241+F205+F34</f>
        <v>0</v>
      </c>
    </row>
    <row r="546" spans="1:6" x14ac:dyDescent="0.25">
      <c r="A546" s="166"/>
      <c r="C546" s="168"/>
      <c r="D546" s="169"/>
      <c r="E546" s="853"/>
      <c r="F546" s="170"/>
    </row>
    <row r="547" spans="1:6" x14ac:dyDescent="0.25">
      <c r="A547" s="166"/>
      <c r="B547" s="167"/>
      <c r="C547" s="168"/>
      <c r="D547" s="169"/>
      <c r="E547" s="853"/>
      <c r="F547" s="170"/>
    </row>
    <row r="548" spans="1:6" x14ac:dyDescent="0.25">
      <c r="A548" s="387" t="s">
        <v>262</v>
      </c>
      <c r="B548" s="388" t="s">
        <v>511</v>
      </c>
      <c r="C548" s="389"/>
      <c r="D548" s="390"/>
      <c r="E548" s="886"/>
      <c r="F548" s="391"/>
    </row>
    <row r="549" spans="1:6" x14ac:dyDescent="0.25">
      <c r="A549" s="392"/>
      <c r="B549" s="388"/>
      <c r="C549" s="389"/>
      <c r="D549" s="390"/>
      <c r="E549" s="886"/>
      <c r="F549" s="391"/>
    </row>
    <row r="550" spans="1:6" x14ac:dyDescent="0.25">
      <c r="A550" s="393" t="s">
        <v>263</v>
      </c>
      <c r="B550" s="394" t="s">
        <v>739</v>
      </c>
      <c r="C550" s="44"/>
      <c r="D550" s="395"/>
      <c r="E550" s="887"/>
      <c r="F550" s="396"/>
    </row>
    <row r="551" spans="1:6" x14ac:dyDescent="0.25">
      <c r="A551" s="387"/>
      <c r="B551" s="394"/>
      <c r="C551" s="44"/>
      <c r="D551" s="395"/>
      <c r="E551" s="887"/>
      <c r="F551" s="396"/>
    </row>
    <row r="552" spans="1:6" x14ac:dyDescent="0.25">
      <c r="A552" s="397">
        <v>1</v>
      </c>
      <c r="B552" s="388" t="s">
        <v>512</v>
      </c>
      <c r="C552" s="44"/>
      <c r="D552" s="395"/>
      <c r="E552" s="888"/>
      <c r="F552" s="398"/>
    </row>
    <row r="553" spans="1:6" x14ac:dyDescent="0.25">
      <c r="A553" s="399" t="s">
        <v>513</v>
      </c>
      <c r="B553" s="19" t="s">
        <v>66</v>
      </c>
      <c r="C553" s="19">
        <v>98</v>
      </c>
      <c r="D553" s="395" t="s">
        <v>11</v>
      </c>
      <c r="E553" s="889"/>
      <c r="F553" s="398">
        <f>ROUND(E553*C553,2)</f>
        <v>0</v>
      </c>
    </row>
    <row r="554" spans="1:6" x14ac:dyDescent="0.25">
      <c r="A554" s="399"/>
      <c r="B554" s="19"/>
      <c r="C554" s="19"/>
      <c r="D554" s="395"/>
      <c r="E554" s="889"/>
      <c r="F554" s="398"/>
    </row>
    <row r="555" spans="1:6" x14ac:dyDescent="0.25">
      <c r="A555" s="397">
        <v>2</v>
      </c>
      <c r="B555" s="394" t="s">
        <v>7</v>
      </c>
      <c r="C555" s="394"/>
      <c r="D555" s="394"/>
      <c r="E555" s="889"/>
      <c r="F555" s="398"/>
    </row>
    <row r="556" spans="1:6" x14ac:dyDescent="0.25">
      <c r="A556" s="400">
        <f>+A555+0.1</f>
        <v>2.1</v>
      </c>
      <c r="B556" s="401" t="s">
        <v>274</v>
      </c>
      <c r="C556" s="401">
        <v>96.04</v>
      </c>
      <c r="D556" s="402" t="s">
        <v>5</v>
      </c>
      <c r="E556" s="889"/>
      <c r="F556" s="398">
        <f>ROUND(E556*C556,2)</f>
        <v>0</v>
      </c>
    </row>
    <row r="557" spans="1:6" x14ac:dyDescent="0.25">
      <c r="A557" s="400">
        <f>+A556+0.1</f>
        <v>2.2000000000000002</v>
      </c>
      <c r="B557" s="401" t="s">
        <v>514</v>
      </c>
      <c r="C557" s="401">
        <v>9.8000000000000007</v>
      </c>
      <c r="D557" s="350" t="s">
        <v>33</v>
      </c>
      <c r="E557" s="889"/>
      <c r="F557" s="398">
        <f>ROUND(E557*C557,2)</f>
        <v>0</v>
      </c>
    </row>
    <row r="558" spans="1:6" ht="25.5" x14ac:dyDescent="0.25">
      <c r="A558" s="400">
        <f>+A557+0.1</f>
        <v>2.2999999999999998</v>
      </c>
      <c r="B558" s="212" t="s">
        <v>763</v>
      </c>
      <c r="C558" s="401">
        <v>18.809999999999999</v>
      </c>
      <c r="D558" s="350" t="s">
        <v>18</v>
      </c>
      <c r="E558" s="889"/>
      <c r="F558" s="398">
        <f>ROUND(E558*C558,2)</f>
        <v>0</v>
      </c>
    </row>
    <row r="559" spans="1:6" x14ac:dyDescent="0.25">
      <c r="A559" s="400">
        <f>+A558+0.1</f>
        <v>2.4</v>
      </c>
      <c r="B559" s="401" t="s">
        <v>515</v>
      </c>
      <c r="C559" s="401">
        <v>78.39</v>
      </c>
      <c r="D559" s="402" t="s">
        <v>6</v>
      </c>
      <c r="E559" s="889"/>
      <c r="F559" s="398">
        <f>ROUND(E559*C559,2)</f>
        <v>0</v>
      </c>
    </row>
    <row r="560" spans="1:6" x14ac:dyDescent="0.25">
      <c r="A560" s="400">
        <f>+A559+0.1</f>
        <v>2.5</v>
      </c>
      <c r="B560" s="401" t="s">
        <v>276</v>
      </c>
      <c r="C560" s="401">
        <v>40.869999999999997</v>
      </c>
      <c r="D560" s="402" t="s">
        <v>18</v>
      </c>
      <c r="E560" s="889"/>
      <c r="F560" s="398">
        <f>ROUND(E560*C560,2)</f>
        <v>0</v>
      </c>
    </row>
    <row r="561" spans="1:6" x14ac:dyDescent="0.25">
      <c r="A561" s="399"/>
      <c r="B561" s="394"/>
      <c r="C561" s="44"/>
      <c r="D561" s="394"/>
      <c r="E561" s="887"/>
      <c r="F561" s="398"/>
    </row>
    <row r="562" spans="1:6" x14ac:dyDescent="0.25">
      <c r="A562" s="397">
        <v>3</v>
      </c>
      <c r="B562" s="403" t="s">
        <v>516</v>
      </c>
      <c r="C562" s="394"/>
      <c r="D562" s="394"/>
      <c r="E562" s="890"/>
      <c r="F562" s="398"/>
    </row>
    <row r="563" spans="1:6" x14ac:dyDescent="0.25">
      <c r="A563" s="400">
        <f>+A562+0.1</f>
        <v>3.1</v>
      </c>
      <c r="B563" s="401" t="s">
        <v>517</v>
      </c>
      <c r="C563" s="401">
        <v>100.94</v>
      </c>
      <c r="D563" s="402" t="s">
        <v>11</v>
      </c>
      <c r="E563" s="891"/>
      <c r="F563" s="398">
        <f>ROUND(E563*C563,2)</f>
        <v>0</v>
      </c>
    </row>
    <row r="564" spans="1:6" x14ac:dyDescent="0.25">
      <c r="A564" s="404"/>
      <c r="B564" s="405"/>
      <c r="C564" s="401"/>
      <c r="D564" s="402"/>
      <c r="E564" s="888"/>
      <c r="F564" s="398"/>
    </row>
    <row r="565" spans="1:6" x14ac:dyDescent="0.25">
      <c r="A565" s="397">
        <v>4</v>
      </c>
      <c r="B565" s="403" t="s">
        <v>131</v>
      </c>
      <c r="C565" s="44"/>
      <c r="D565" s="395"/>
      <c r="E565" s="888"/>
      <c r="F565" s="398"/>
    </row>
    <row r="566" spans="1:6" x14ac:dyDescent="0.25">
      <c r="A566" s="400">
        <f>+A565+0.1</f>
        <v>4.0999999999999996</v>
      </c>
      <c r="B566" s="401" t="s">
        <v>518</v>
      </c>
      <c r="C566" s="44">
        <v>98</v>
      </c>
      <c r="D566" s="402" t="s">
        <v>11</v>
      </c>
      <c r="E566" s="891"/>
      <c r="F566" s="398">
        <f>ROUND(E566*C566,2)</f>
        <v>0</v>
      </c>
    </row>
    <row r="567" spans="1:6" x14ac:dyDescent="0.25">
      <c r="A567" s="404"/>
      <c r="B567" s="403"/>
      <c r="C567" s="44"/>
      <c r="D567" s="395"/>
      <c r="E567" s="888"/>
      <c r="F567" s="398"/>
    </row>
    <row r="568" spans="1:6" x14ac:dyDescent="0.25">
      <c r="A568" s="397">
        <v>5</v>
      </c>
      <c r="B568" s="394" t="s">
        <v>153</v>
      </c>
      <c r="C568" s="44"/>
      <c r="D568" s="395"/>
      <c r="E568" s="888"/>
      <c r="F568" s="398"/>
    </row>
    <row r="569" spans="1:6" x14ac:dyDescent="0.25">
      <c r="A569" s="400">
        <f>+A568+0.1</f>
        <v>5.0999999999999996</v>
      </c>
      <c r="B569" s="401" t="s">
        <v>518</v>
      </c>
      <c r="C569" s="44">
        <v>98</v>
      </c>
      <c r="D569" s="402" t="s">
        <v>11</v>
      </c>
      <c r="E569" s="889"/>
      <c r="F569" s="398">
        <f>ROUND(E569*C569,2)</f>
        <v>0</v>
      </c>
    </row>
    <row r="570" spans="1:6" x14ac:dyDescent="0.25">
      <c r="A570" s="393"/>
      <c r="B570" s="403"/>
      <c r="C570" s="44"/>
      <c r="D570" s="395"/>
      <c r="E570" s="888"/>
      <c r="F570" s="398"/>
    </row>
    <row r="571" spans="1:6" x14ac:dyDescent="0.25">
      <c r="A571" s="397">
        <v>6</v>
      </c>
      <c r="B571" s="403" t="s">
        <v>762</v>
      </c>
      <c r="C571" s="44">
        <v>15</v>
      </c>
      <c r="D571" s="406" t="s">
        <v>74</v>
      </c>
      <c r="E571" s="889"/>
      <c r="F571" s="398">
        <f>ROUND(E571*C571,2)/100</f>
        <v>0</v>
      </c>
    </row>
    <row r="572" spans="1:6" x14ac:dyDescent="0.25">
      <c r="A572" s="397"/>
      <c r="B572" s="388"/>
      <c r="C572" s="407"/>
      <c r="D572" s="408"/>
      <c r="E572" s="892"/>
      <c r="F572" s="398"/>
    </row>
    <row r="573" spans="1:6" ht="51" x14ac:dyDescent="0.25">
      <c r="A573" s="397">
        <v>7</v>
      </c>
      <c r="B573" s="409" t="s">
        <v>519</v>
      </c>
      <c r="C573" s="44">
        <v>98</v>
      </c>
      <c r="D573" s="395" t="s">
        <v>11</v>
      </c>
      <c r="E573" s="887"/>
      <c r="F573" s="348">
        <f>ROUND(C573*E573,2)</f>
        <v>0</v>
      </c>
    </row>
    <row r="574" spans="1:6" x14ac:dyDescent="0.25">
      <c r="A574" s="410"/>
      <c r="B574" s="388"/>
      <c r="C574" s="44"/>
      <c r="D574" s="395"/>
      <c r="E574" s="887"/>
      <c r="F574" s="398"/>
    </row>
    <row r="575" spans="1:6" x14ac:dyDescent="0.25">
      <c r="A575" s="397">
        <v>8</v>
      </c>
      <c r="B575" s="401" t="s">
        <v>69</v>
      </c>
      <c r="C575" s="411">
        <v>98</v>
      </c>
      <c r="D575" s="412" t="s">
        <v>11</v>
      </c>
      <c r="E575" s="893"/>
      <c r="F575" s="348">
        <f>ROUND(C575*E575,2)</f>
        <v>0</v>
      </c>
    </row>
    <row r="576" spans="1:6" x14ac:dyDescent="0.25">
      <c r="A576" s="338"/>
      <c r="B576" s="163" t="s">
        <v>1133</v>
      </c>
      <c r="C576" s="339"/>
      <c r="D576" s="340"/>
      <c r="E576" s="878"/>
      <c r="F576" s="341">
        <f>SUM(F553:F575)</f>
        <v>0</v>
      </c>
    </row>
    <row r="577" spans="1:6" x14ac:dyDescent="0.25">
      <c r="A577" s="166"/>
      <c r="B577" s="167"/>
      <c r="C577" s="168"/>
      <c r="D577" s="169"/>
      <c r="E577" s="853"/>
      <c r="F577" s="170"/>
    </row>
    <row r="578" spans="1:6" x14ac:dyDescent="0.25">
      <c r="A578" s="414" t="s">
        <v>264</v>
      </c>
      <c r="B578" s="415" t="s">
        <v>865</v>
      </c>
      <c r="C578" s="416"/>
      <c r="D578" s="417"/>
      <c r="E578" s="894"/>
      <c r="F578" s="418"/>
    </row>
    <row r="579" spans="1:6" x14ac:dyDescent="0.25">
      <c r="A579" s="133"/>
      <c r="B579" s="134"/>
      <c r="C579" s="130"/>
      <c r="D579" s="131"/>
      <c r="E579" s="847"/>
      <c r="F579" s="132"/>
    </row>
    <row r="580" spans="1:6" x14ac:dyDescent="0.25">
      <c r="A580" s="90">
        <v>1</v>
      </c>
      <c r="B580" s="173" t="s">
        <v>137</v>
      </c>
      <c r="C580" s="174"/>
      <c r="D580" s="174"/>
      <c r="E580" s="42"/>
      <c r="F580" s="175"/>
    </row>
    <row r="581" spans="1:6" x14ac:dyDescent="0.25">
      <c r="A581" s="91">
        <v>1.1000000000000001</v>
      </c>
      <c r="B581" s="75" t="s">
        <v>203</v>
      </c>
      <c r="C581" s="143">
        <v>4</v>
      </c>
      <c r="D581" s="43" t="s">
        <v>204</v>
      </c>
      <c r="E581" s="35"/>
      <c r="F581" s="176">
        <f>ROUND(C581*E581,2)</f>
        <v>0</v>
      </c>
    </row>
    <row r="582" spans="1:6" x14ac:dyDescent="0.25">
      <c r="A582" s="56"/>
      <c r="B582" s="31"/>
      <c r="C582" s="29"/>
      <c r="D582" s="26"/>
      <c r="E582" s="30"/>
      <c r="F582" s="177"/>
    </row>
    <row r="583" spans="1:6" x14ac:dyDescent="0.25">
      <c r="A583" s="178">
        <v>2</v>
      </c>
      <c r="B583" s="173" t="s">
        <v>17</v>
      </c>
      <c r="C583" s="143"/>
      <c r="D583" s="174"/>
      <c r="E583" s="35"/>
      <c r="F583" s="176"/>
    </row>
    <row r="584" spans="1:6" x14ac:dyDescent="0.25">
      <c r="A584" s="179">
        <v>2.1</v>
      </c>
      <c r="B584" s="180" t="s">
        <v>205</v>
      </c>
      <c r="C584" s="39">
        <v>812.78</v>
      </c>
      <c r="D584" s="43" t="s">
        <v>5</v>
      </c>
      <c r="E584" s="855"/>
      <c r="F584" s="176">
        <f>ROUND(C584*E584,2)</f>
        <v>0</v>
      </c>
    </row>
    <row r="585" spans="1:6" ht="25.5" x14ac:dyDescent="0.25">
      <c r="A585" s="179">
        <f t="shared" ref="A585" si="72">0.1+A584</f>
        <v>2.2000000000000002</v>
      </c>
      <c r="B585" s="36" t="s">
        <v>206</v>
      </c>
      <c r="C585" s="39">
        <v>279.77999999999997</v>
      </c>
      <c r="D585" s="43" t="s">
        <v>6</v>
      </c>
      <c r="E585" s="855"/>
      <c r="F585" s="181">
        <f t="shared" ref="F585" si="73">ROUND(E585*C585,2)</f>
        <v>0</v>
      </c>
    </row>
    <row r="586" spans="1:6" x14ac:dyDescent="0.25">
      <c r="A586" s="179">
        <v>2.2999999999999998</v>
      </c>
      <c r="B586" s="36" t="s">
        <v>207</v>
      </c>
      <c r="C586" s="39">
        <v>692.91</v>
      </c>
      <c r="D586" s="43" t="s">
        <v>18</v>
      </c>
      <c r="E586" s="855"/>
      <c r="F586" s="176">
        <f>ROUND(C586*E586,2)</f>
        <v>0</v>
      </c>
    </row>
    <row r="587" spans="1:6" x14ac:dyDescent="0.25">
      <c r="A587" s="56"/>
      <c r="B587" s="31"/>
      <c r="C587" s="29"/>
      <c r="D587" s="26"/>
      <c r="E587" s="30"/>
      <c r="F587" s="177"/>
    </row>
    <row r="588" spans="1:6" x14ac:dyDescent="0.25">
      <c r="A588" s="178">
        <v>3</v>
      </c>
      <c r="B588" s="173" t="s">
        <v>208</v>
      </c>
      <c r="C588" s="143"/>
      <c r="D588" s="174"/>
      <c r="E588" s="41"/>
      <c r="F588" s="177"/>
    </row>
    <row r="589" spans="1:6" x14ac:dyDescent="0.25">
      <c r="A589" s="179">
        <v>3.1</v>
      </c>
      <c r="B589" s="174" t="s">
        <v>209</v>
      </c>
      <c r="C589" s="143">
        <v>22.29</v>
      </c>
      <c r="D589" s="43" t="s">
        <v>8</v>
      </c>
      <c r="E589" s="41"/>
      <c r="F589" s="182">
        <f t="shared" ref="F589:F614" si="74">ROUND(C589*E589,2)</f>
        <v>0</v>
      </c>
    </row>
    <row r="590" spans="1:6" x14ac:dyDescent="0.25">
      <c r="A590" s="179">
        <v>3.2</v>
      </c>
      <c r="B590" s="183" t="s">
        <v>210</v>
      </c>
      <c r="C590" s="143">
        <v>0.9</v>
      </c>
      <c r="D590" s="43" t="s">
        <v>8</v>
      </c>
      <c r="E590" s="41"/>
      <c r="F590" s="182">
        <f t="shared" si="74"/>
        <v>0</v>
      </c>
    </row>
    <row r="591" spans="1:6" x14ac:dyDescent="0.25">
      <c r="A591" s="179">
        <v>3.3</v>
      </c>
      <c r="B591" s="174" t="s">
        <v>211</v>
      </c>
      <c r="C591" s="143">
        <v>16.39</v>
      </c>
      <c r="D591" s="43" t="s">
        <v>8</v>
      </c>
      <c r="E591" s="41"/>
      <c r="F591" s="182">
        <f t="shared" si="74"/>
        <v>0</v>
      </c>
    </row>
    <row r="592" spans="1:6" x14ac:dyDescent="0.25">
      <c r="A592" s="179">
        <v>3.4</v>
      </c>
      <c r="B592" s="174" t="s">
        <v>212</v>
      </c>
      <c r="C592" s="143">
        <v>48.65</v>
      </c>
      <c r="D592" s="43" t="s">
        <v>8</v>
      </c>
      <c r="E592" s="30"/>
      <c r="F592" s="182">
        <f t="shared" si="74"/>
        <v>0</v>
      </c>
    </row>
    <row r="593" spans="1:6" x14ac:dyDescent="0.25">
      <c r="A593" s="179">
        <v>3.5</v>
      </c>
      <c r="B593" s="174" t="s">
        <v>213</v>
      </c>
      <c r="C593" s="143">
        <v>3</v>
      </c>
      <c r="D593" s="43" t="s">
        <v>8</v>
      </c>
      <c r="E593" s="41"/>
      <c r="F593" s="182">
        <f t="shared" si="74"/>
        <v>0</v>
      </c>
    </row>
    <row r="594" spans="1:6" x14ac:dyDescent="0.25">
      <c r="A594" s="179">
        <v>3.6</v>
      </c>
      <c r="B594" s="174" t="s">
        <v>214</v>
      </c>
      <c r="C594" s="143">
        <v>8.93</v>
      </c>
      <c r="D594" s="43" t="s">
        <v>8</v>
      </c>
      <c r="E594" s="41"/>
      <c r="F594" s="182">
        <f t="shared" si="74"/>
        <v>0</v>
      </c>
    </row>
    <row r="595" spans="1:6" x14ac:dyDescent="0.25">
      <c r="A595" s="179">
        <v>3.7</v>
      </c>
      <c r="B595" s="36" t="s">
        <v>215</v>
      </c>
      <c r="C595" s="143">
        <v>21.74</v>
      </c>
      <c r="D595" s="43" t="s">
        <v>8</v>
      </c>
      <c r="E595" s="41"/>
      <c r="F595" s="182">
        <f t="shared" si="74"/>
        <v>0</v>
      </c>
    </row>
    <row r="596" spans="1:6" x14ac:dyDescent="0.25">
      <c r="A596" s="179">
        <v>3.8</v>
      </c>
      <c r="B596" s="36" t="s">
        <v>216</v>
      </c>
      <c r="C596" s="143">
        <v>18.53</v>
      </c>
      <c r="D596" s="43" t="s">
        <v>8</v>
      </c>
      <c r="E596" s="41"/>
      <c r="F596" s="182">
        <f t="shared" si="74"/>
        <v>0</v>
      </c>
    </row>
    <row r="597" spans="1:6" x14ac:dyDescent="0.25">
      <c r="A597" s="179">
        <v>3.9</v>
      </c>
      <c r="B597" s="174" t="s">
        <v>217</v>
      </c>
      <c r="C597" s="143">
        <v>10.19</v>
      </c>
      <c r="D597" s="43" t="s">
        <v>8</v>
      </c>
      <c r="E597" s="41"/>
      <c r="F597" s="182">
        <f t="shared" si="74"/>
        <v>0</v>
      </c>
    </row>
    <row r="598" spans="1:6" x14ac:dyDescent="0.25">
      <c r="A598" s="184">
        <v>3.1</v>
      </c>
      <c r="B598" s="174" t="s">
        <v>218</v>
      </c>
      <c r="C598" s="143">
        <v>2.99</v>
      </c>
      <c r="D598" s="43" t="s">
        <v>8</v>
      </c>
      <c r="E598" s="41"/>
      <c r="F598" s="182">
        <f t="shared" si="74"/>
        <v>0</v>
      </c>
    </row>
    <row r="599" spans="1:6" x14ac:dyDescent="0.25">
      <c r="A599" s="184">
        <v>3.11</v>
      </c>
      <c r="B599" s="36" t="s">
        <v>219</v>
      </c>
      <c r="C599" s="143">
        <v>6.24</v>
      </c>
      <c r="D599" s="43" t="s">
        <v>8</v>
      </c>
      <c r="E599" s="41"/>
      <c r="F599" s="182">
        <f t="shared" si="74"/>
        <v>0</v>
      </c>
    </row>
    <row r="600" spans="1:6" x14ac:dyDescent="0.25">
      <c r="A600" s="56"/>
      <c r="B600" s="31"/>
      <c r="C600" s="29"/>
      <c r="D600" s="26"/>
      <c r="E600" s="30"/>
      <c r="F600" s="182">
        <f t="shared" si="74"/>
        <v>0</v>
      </c>
    </row>
    <row r="601" spans="1:6" x14ac:dyDescent="0.25">
      <c r="A601" s="185">
        <v>4</v>
      </c>
      <c r="B601" s="173" t="s">
        <v>220</v>
      </c>
      <c r="C601" s="174"/>
      <c r="D601" s="174"/>
      <c r="E601" s="856"/>
      <c r="F601" s="182">
        <f t="shared" si="74"/>
        <v>0</v>
      </c>
    </row>
    <row r="602" spans="1:6" x14ac:dyDescent="0.25">
      <c r="A602" s="186">
        <f>+A601+0.1</f>
        <v>4.0999999999999996</v>
      </c>
      <c r="B602" s="174" t="s">
        <v>980</v>
      </c>
      <c r="C602" s="174">
        <v>108.45</v>
      </c>
      <c r="D602" s="187" t="s">
        <v>9</v>
      </c>
      <c r="E602" s="856"/>
      <c r="F602" s="182">
        <f t="shared" si="74"/>
        <v>0</v>
      </c>
    </row>
    <row r="603" spans="1:6" x14ac:dyDescent="0.25">
      <c r="A603" s="56"/>
      <c r="B603" s="31"/>
      <c r="C603" s="29"/>
      <c r="D603" s="26"/>
      <c r="E603" s="30"/>
      <c r="F603" s="182">
        <f t="shared" si="74"/>
        <v>0</v>
      </c>
    </row>
    <row r="604" spans="1:6" x14ac:dyDescent="0.25">
      <c r="A604" s="178">
        <v>5</v>
      </c>
      <c r="B604" s="32" t="s">
        <v>221</v>
      </c>
      <c r="C604" s="143"/>
      <c r="D604" s="43"/>
      <c r="E604" s="857"/>
      <c r="F604" s="182">
        <f t="shared" si="74"/>
        <v>0</v>
      </c>
    </row>
    <row r="605" spans="1:6" x14ac:dyDescent="0.25">
      <c r="A605" s="186">
        <f>+A604+0.1</f>
        <v>5.0999999999999996</v>
      </c>
      <c r="B605" s="174" t="s">
        <v>20</v>
      </c>
      <c r="C605" s="143">
        <v>598.38</v>
      </c>
      <c r="D605" s="187" t="s">
        <v>9</v>
      </c>
      <c r="E605" s="858"/>
      <c r="F605" s="182">
        <f t="shared" si="74"/>
        <v>0</v>
      </c>
    </row>
    <row r="606" spans="1:6" x14ac:dyDescent="0.25">
      <c r="A606" s="186">
        <f t="shared" ref="A606:A613" si="75">+A605+0.1</f>
        <v>5.2</v>
      </c>
      <c r="B606" s="189" t="s">
        <v>95</v>
      </c>
      <c r="C606" s="143">
        <v>97.65</v>
      </c>
      <c r="D606" s="187" t="s">
        <v>9</v>
      </c>
      <c r="E606" s="858"/>
      <c r="F606" s="182">
        <f t="shared" si="74"/>
        <v>0</v>
      </c>
    </row>
    <row r="607" spans="1:6" x14ac:dyDescent="0.25">
      <c r="A607" s="186">
        <f t="shared" si="75"/>
        <v>5.3</v>
      </c>
      <c r="B607" s="189" t="s">
        <v>94</v>
      </c>
      <c r="C607" s="143">
        <v>350.23</v>
      </c>
      <c r="D607" s="187" t="s">
        <v>9</v>
      </c>
      <c r="E607" s="858"/>
      <c r="F607" s="182">
        <f t="shared" si="74"/>
        <v>0</v>
      </c>
    </row>
    <row r="608" spans="1:6" x14ac:dyDescent="0.25">
      <c r="A608" s="186">
        <f t="shared" si="75"/>
        <v>5.4</v>
      </c>
      <c r="B608" s="189" t="s">
        <v>30</v>
      </c>
      <c r="C608" s="143">
        <v>328.9</v>
      </c>
      <c r="D608" s="187" t="s">
        <v>9</v>
      </c>
      <c r="E608" s="856"/>
      <c r="F608" s="182">
        <f t="shared" si="74"/>
        <v>0</v>
      </c>
    </row>
    <row r="609" spans="1:6" x14ac:dyDescent="0.25">
      <c r="A609" s="186">
        <f t="shared" si="75"/>
        <v>5.5</v>
      </c>
      <c r="B609" s="174" t="s">
        <v>118</v>
      </c>
      <c r="C609" s="143">
        <v>96.37</v>
      </c>
      <c r="D609" s="187" t="s">
        <v>9</v>
      </c>
      <c r="E609" s="859"/>
      <c r="F609" s="182">
        <f t="shared" si="74"/>
        <v>0</v>
      </c>
    </row>
    <row r="610" spans="1:6" x14ac:dyDescent="0.25">
      <c r="A610" s="186">
        <f t="shared" si="75"/>
        <v>5.6</v>
      </c>
      <c r="B610" s="189" t="s">
        <v>24</v>
      </c>
      <c r="C610" s="143">
        <v>455</v>
      </c>
      <c r="D610" s="187" t="s">
        <v>11</v>
      </c>
      <c r="E610" s="856"/>
      <c r="F610" s="182">
        <f t="shared" si="74"/>
        <v>0</v>
      </c>
    </row>
    <row r="611" spans="1:6" x14ac:dyDescent="0.25">
      <c r="A611" s="186">
        <f t="shared" si="75"/>
        <v>5.7</v>
      </c>
      <c r="B611" s="174" t="s">
        <v>222</v>
      </c>
      <c r="C611" s="143">
        <v>97.65</v>
      </c>
      <c r="D611" s="187" t="s">
        <v>9</v>
      </c>
      <c r="E611" s="856"/>
      <c r="F611" s="182">
        <f t="shared" si="74"/>
        <v>0</v>
      </c>
    </row>
    <row r="612" spans="1:6" x14ac:dyDescent="0.25">
      <c r="A612" s="186">
        <f t="shared" si="75"/>
        <v>5.8</v>
      </c>
      <c r="B612" s="189" t="s">
        <v>23</v>
      </c>
      <c r="C612" s="143">
        <v>123.53</v>
      </c>
      <c r="D612" s="187" t="s">
        <v>9</v>
      </c>
      <c r="E612" s="18"/>
      <c r="F612" s="182">
        <f t="shared" si="74"/>
        <v>0</v>
      </c>
    </row>
    <row r="613" spans="1:6" x14ac:dyDescent="0.25">
      <c r="A613" s="186">
        <f t="shared" si="75"/>
        <v>5.9</v>
      </c>
      <c r="B613" s="190" t="s">
        <v>945</v>
      </c>
      <c r="C613" s="143">
        <v>2</v>
      </c>
      <c r="D613" s="187" t="s">
        <v>10</v>
      </c>
      <c r="E613" s="856"/>
      <c r="F613" s="182">
        <f t="shared" si="74"/>
        <v>0</v>
      </c>
    </row>
    <row r="614" spans="1:6" x14ac:dyDescent="0.25">
      <c r="A614" s="191">
        <v>5.0999999999999996</v>
      </c>
      <c r="B614" s="174" t="s">
        <v>125</v>
      </c>
      <c r="C614" s="143">
        <v>411.08</v>
      </c>
      <c r="D614" s="187" t="s">
        <v>9</v>
      </c>
      <c r="E614" s="856"/>
      <c r="F614" s="182">
        <f t="shared" si="74"/>
        <v>0</v>
      </c>
    </row>
    <row r="615" spans="1:6" x14ac:dyDescent="0.25">
      <c r="A615" s="191">
        <v>5.1100000000000003</v>
      </c>
      <c r="B615" s="192" t="s">
        <v>75</v>
      </c>
      <c r="C615" s="193">
        <v>1</v>
      </c>
      <c r="D615" s="194" t="s">
        <v>10</v>
      </c>
      <c r="E615" s="35"/>
      <c r="F615" s="182">
        <f>ROUND(C615*E615,2)</f>
        <v>0</v>
      </c>
    </row>
    <row r="616" spans="1:6" x14ac:dyDescent="0.25">
      <c r="A616" s="56"/>
      <c r="B616" s="31"/>
      <c r="C616" s="29"/>
      <c r="D616" s="26"/>
      <c r="E616" s="30"/>
      <c r="F616" s="182">
        <f t="shared" ref="F616:F618" si="76">ROUND(C616*E616,2)</f>
        <v>0</v>
      </c>
    </row>
    <row r="617" spans="1:6" x14ac:dyDescent="0.25">
      <c r="A617" s="58">
        <v>6</v>
      </c>
      <c r="B617" s="195" t="s">
        <v>223</v>
      </c>
      <c r="C617" s="196">
        <v>1</v>
      </c>
      <c r="D617" s="197" t="s">
        <v>25</v>
      </c>
      <c r="E617" s="41"/>
      <c r="F617" s="182">
        <f t="shared" si="76"/>
        <v>0</v>
      </c>
    </row>
    <row r="618" spans="1:6" x14ac:dyDescent="0.25">
      <c r="A618" s="56"/>
      <c r="B618" s="31"/>
      <c r="C618" s="29"/>
      <c r="D618" s="26"/>
      <c r="E618" s="30"/>
      <c r="F618" s="182">
        <f t="shared" si="76"/>
        <v>0</v>
      </c>
    </row>
    <row r="619" spans="1:6" ht="25.5" x14ac:dyDescent="0.25">
      <c r="A619" s="56">
        <v>7</v>
      </c>
      <c r="B619" s="38" t="s">
        <v>224</v>
      </c>
      <c r="C619" s="29">
        <v>83.2</v>
      </c>
      <c r="D619" s="26" t="s">
        <v>11</v>
      </c>
      <c r="E619" s="28"/>
      <c r="F619" s="198">
        <f t="shared" ref="F619" si="77">ROUND((C619*E619),2)</f>
        <v>0</v>
      </c>
    </row>
    <row r="620" spans="1:6" x14ac:dyDescent="0.25">
      <c r="A620" s="56"/>
      <c r="B620" s="31"/>
      <c r="C620" s="29"/>
      <c r="D620" s="26"/>
      <c r="E620" s="30"/>
      <c r="F620" s="177"/>
    </row>
    <row r="621" spans="1:6" x14ac:dyDescent="0.25">
      <c r="A621" s="178">
        <v>8</v>
      </c>
      <c r="B621" s="173" t="s">
        <v>225</v>
      </c>
      <c r="C621" s="143"/>
      <c r="D621" s="187"/>
      <c r="E621" s="856"/>
      <c r="F621" s="182"/>
    </row>
    <row r="622" spans="1:6" x14ac:dyDescent="0.25">
      <c r="A622" s="186">
        <f>+A621+0.1</f>
        <v>8.1</v>
      </c>
      <c r="B622" s="36" t="s">
        <v>226</v>
      </c>
      <c r="C622" s="143">
        <v>153.61000000000001</v>
      </c>
      <c r="D622" s="43" t="s">
        <v>8</v>
      </c>
      <c r="E622" s="856"/>
      <c r="F622" s="182">
        <f t="shared" ref="F622:F623" si="78">ROUND(C622*E622,2)</f>
        <v>0</v>
      </c>
    </row>
    <row r="623" spans="1:6" x14ac:dyDescent="0.25">
      <c r="A623" s="186">
        <f>+A622+0.1</f>
        <v>8.1999999999999993</v>
      </c>
      <c r="B623" s="36" t="s">
        <v>227</v>
      </c>
      <c r="C623" s="143">
        <v>288.16000000000003</v>
      </c>
      <c r="D623" s="187" t="s">
        <v>81</v>
      </c>
      <c r="E623" s="856"/>
      <c r="F623" s="182">
        <f t="shared" si="78"/>
        <v>0</v>
      </c>
    </row>
    <row r="624" spans="1:6" x14ac:dyDescent="0.25">
      <c r="A624" s="56"/>
      <c r="B624" s="31"/>
      <c r="C624" s="29"/>
      <c r="D624" s="26"/>
      <c r="E624" s="30"/>
      <c r="F624" s="177"/>
    </row>
    <row r="625" spans="1:6" x14ac:dyDescent="0.25">
      <c r="A625" s="178">
        <v>9</v>
      </c>
      <c r="B625" s="173" t="s">
        <v>76</v>
      </c>
      <c r="C625" s="193"/>
      <c r="D625" s="187"/>
      <c r="E625" s="35"/>
      <c r="F625" s="175"/>
    </row>
    <row r="626" spans="1:6" x14ac:dyDescent="0.25">
      <c r="A626" s="186">
        <f>+A625+0.1</f>
        <v>9.1</v>
      </c>
      <c r="B626" s="199" t="s">
        <v>346</v>
      </c>
      <c r="C626" s="193">
        <v>216.17</v>
      </c>
      <c r="D626" s="200" t="s">
        <v>12</v>
      </c>
      <c r="E626" s="35"/>
      <c r="F626" s="182">
        <f t="shared" ref="F626:F628" si="79">ROUND(C626*E626,2)</f>
        <v>0</v>
      </c>
    </row>
    <row r="627" spans="1:6" x14ac:dyDescent="0.25">
      <c r="A627" s="186">
        <f>+A626+0.1</f>
        <v>9.1999999999999993</v>
      </c>
      <c r="B627" s="189" t="s">
        <v>787</v>
      </c>
      <c r="C627" s="193">
        <v>1</v>
      </c>
      <c r="D627" s="200" t="s">
        <v>10</v>
      </c>
      <c r="E627" s="856"/>
      <c r="F627" s="182">
        <f t="shared" si="79"/>
        <v>0</v>
      </c>
    </row>
    <row r="628" spans="1:6" x14ac:dyDescent="0.25">
      <c r="A628" s="186">
        <f>+A627+0.1</f>
        <v>9.3000000000000007</v>
      </c>
      <c r="B628" s="189" t="s">
        <v>788</v>
      </c>
      <c r="C628" s="193">
        <v>1</v>
      </c>
      <c r="D628" s="200" t="s">
        <v>10</v>
      </c>
      <c r="E628" s="856"/>
      <c r="F628" s="182">
        <f t="shared" si="79"/>
        <v>0</v>
      </c>
    </row>
    <row r="629" spans="1:6" x14ac:dyDescent="0.25">
      <c r="A629" s="56"/>
      <c r="B629" s="31"/>
      <c r="C629" s="29"/>
      <c r="D629" s="26"/>
      <c r="E629" s="30"/>
      <c r="F629" s="177"/>
    </row>
    <row r="630" spans="1:6" x14ac:dyDescent="0.25">
      <c r="A630" s="201">
        <v>10</v>
      </c>
      <c r="B630" s="202" t="s">
        <v>228</v>
      </c>
      <c r="C630" s="193">
        <v>1232.3</v>
      </c>
      <c r="D630" s="200" t="s">
        <v>229</v>
      </c>
      <c r="E630" s="35"/>
      <c r="F630" s="182">
        <f t="shared" ref="F630:F631" si="80">ROUND(C630*E630,2)</f>
        <v>0</v>
      </c>
    </row>
    <row r="631" spans="1:6" x14ac:dyDescent="0.25">
      <c r="A631" s="56">
        <v>11</v>
      </c>
      <c r="B631" s="202" t="s">
        <v>122</v>
      </c>
      <c r="C631" s="29">
        <v>1</v>
      </c>
      <c r="D631" s="26" t="s">
        <v>10</v>
      </c>
      <c r="E631" s="30"/>
      <c r="F631" s="182">
        <f t="shared" si="80"/>
        <v>0</v>
      </c>
    </row>
    <row r="632" spans="1:6" x14ac:dyDescent="0.25">
      <c r="A632" s="56">
        <v>12</v>
      </c>
      <c r="B632" s="38" t="s">
        <v>126</v>
      </c>
      <c r="C632" s="33">
        <v>1</v>
      </c>
      <c r="D632" s="194" t="s">
        <v>10</v>
      </c>
      <c r="E632" s="860"/>
      <c r="F632" s="176">
        <f t="shared" ref="F632:F634" si="81">C632*E632</f>
        <v>0</v>
      </c>
    </row>
    <row r="633" spans="1:6" x14ac:dyDescent="0.25">
      <c r="A633" s="56">
        <v>13</v>
      </c>
      <c r="B633" s="174" t="s">
        <v>230</v>
      </c>
      <c r="C633" s="33">
        <v>1</v>
      </c>
      <c r="D633" s="194" t="s">
        <v>10</v>
      </c>
      <c r="E633" s="855"/>
      <c r="F633" s="176">
        <f t="shared" si="81"/>
        <v>0</v>
      </c>
    </row>
    <row r="634" spans="1:6" x14ac:dyDescent="0.25">
      <c r="A634" s="56">
        <v>14</v>
      </c>
      <c r="B634" s="174" t="s">
        <v>936</v>
      </c>
      <c r="C634" s="33">
        <v>1</v>
      </c>
      <c r="D634" s="194" t="s">
        <v>54</v>
      </c>
      <c r="E634" s="855"/>
      <c r="F634" s="176">
        <f t="shared" si="81"/>
        <v>0</v>
      </c>
    </row>
    <row r="635" spans="1:6" x14ac:dyDescent="0.25">
      <c r="A635" s="56"/>
      <c r="B635" s="203"/>
      <c r="C635" s="29"/>
      <c r="D635" s="26"/>
      <c r="E635" s="30"/>
      <c r="F635" s="177"/>
    </row>
    <row r="636" spans="1:6" x14ac:dyDescent="0.25">
      <c r="A636" s="178">
        <v>15</v>
      </c>
      <c r="B636" s="173" t="s">
        <v>134</v>
      </c>
      <c r="C636" s="193"/>
      <c r="D636" s="187"/>
      <c r="E636" s="35"/>
      <c r="F636" s="175"/>
    </row>
    <row r="637" spans="1:6" x14ac:dyDescent="0.25">
      <c r="A637" s="186">
        <f>+A636+0.1</f>
        <v>15.1</v>
      </c>
      <c r="B637" s="202" t="s">
        <v>231</v>
      </c>
      <c r="C637" s="193">
        <v>6</v>
      </c>
      <c r="D637" s="200" t="s">
        <v>10</v>
      </c>
      <c r="E637" s="35"/>
      <c r="F637" s="182">
        <f t="shared" ref="F637:F641" si="82">ROUND(C637*E637,2)</f>
        <v>0</v>
      </c>
    </row>
    <row r="638" spans="1:6" x14ac:dyDescent="0.25">
      <c r="A638" s="186">
        <f>+A637+0.1</f>
        <v>15.2</v>
      </c>
      <c r="B638" s="202" t="s">
        <v>232</v>
      </c>
      <c r="C638" s="193">
        <v>12</v>
      </c>
      <c r="D638" s="200" t="s">
        <v>10</v>
      </c>
      <c r="E638" s="35"/>
      <c r="F638" s="182">
        <f t="shared" si="82"/>
        <v>0</v>
      </c>
    </row>
    <row r="639" spans="1:6" x14ac:dyDescent="0.25">
      <c r="A639" s="186">
        <f t="shared" ref="A639:A641" si="83">+A638+0.1</f>
        <v>15.3</v>
      </c>
      <c r="B639" s="202" t="s">
        <v>79</v>
      </c>
      <c r="C639" s="193">
        <v>3</v>
      </c>
      <c r="D639" s="200" t="s">
        <v>10</v>
      </c>
      <c r="E639" s="35"/>
      <c r="F639" s="182">
        <f t="shared" si="82"/>
        <v>0</v>
      </c>
    </row>
    <row r="640" spans="1:6" x14ac:dyDescent="0.25">
      <c r="A640" s="186">
        <f t="shared" si="83"/>
        <v>15.4</v>
      </c>
      <c r="B640" s="202" t="s">
        <v>233</v>
      </c>
      <c r="C640" s="193">
        <v>2</v>
      </c>
      <c r="D640" s="200" t="s">
        <v>10</v>
      </c>
      <c r="E640" s="35"/>
      <c r="F640" s="182">
        <f t="shared" si="82"/>
        <v>0</v>
      </c>
    </row>
    <row r="641" spans="1:6" x14ac:dyDescent="0.25">
      <c r="A641" s="186">
        <f t="shared" si="83"/>
        <v>15.5</v>
      </c>
      <c r="B641" s="202" t="s">
        <v>799</v>
      </c>
      <c r="C641" s="193">
        <v>1</v>
      </c>
      <c r="D641" s="200" t="s">
        <v>10</v>
      </c>
      <c r="E641" s="35"/>
      <c r="F641" s="182">
        <f t="shared" si="82"/>
        <v>0</v>
      </c>
    </row>
    <row r="642" spans="1:6" x14ac:dyDescent="0.25">
      <c r="A642" s="186"/>
      <c r="B642" s="192"/>
      <c r="C642" s="193"/>
      <c r="D642" s="204"/>
      <c r="E642" s="35"/>
      <c r="F642" s="182"/>
    </row>
    <row r="643" spans="1:6" x14ac:dyDescent="0.25">
      <c r="A643" s="178">
        <v>16</v>
      </c>
      <c r="B643" s="205" t="s">
        <v>234</v>
      </c>
      <c r="C643" s="174"/>
      <c r="D643" s="174"/>
      <c r="E643" s="35"/>
      <c r="F643" s="182">
        <f t="shared" ref="F643:F645" si="84">ROUND(C643*E643,2)</f>
        <v>0</v>
      </c>
    </row>
    <row r="644" spans="1:6" x14ac:dyDescent="0.25">
      <c r="A644" s="186">
        <f>+A643+0.1</f>
        <v>16.100000000000001</v>
      </c>
      <c r="B644" s="206" t="s">
        <v>781</v>
      </c>
      <c r="C644" s="207">
        <v>2</v>
      </c>
      <c r="D644" s="43" t="s">
        <v>10</v>
      </c>
      <c r="E644" s="35"/>
      <c r="F644" s="182">
        <f t="shared" si="84"/>
        <v>0</v>
      </c>
    </row>
    <row r="645" spans="1:6" x14ac:dyDescent="0.25">
      <c r="A645" s="186">
        <f>+A644+0.1</f>
        <v>16.2</v>
      </c>
      <c r="B645" s="174" t="s">
        <v>235</v>
      </c>
      <c r="C645" s="207">
        <v>2</v>
      </c>
      <c r="D645" s="43" t="s">
        <v>10</v>
      </c>
      <c r="E645" s="35"/>
      <c r="F645" s="182">
        <f t="shared" si="84"/>
        <v>0</v>
      </c>
    </row>
    <row r="646" spans="1:6" x14ac:dyDescent="0.25">
      <c r="A646" s="186"/>
      <c r="B646" s="192"/>
      <c r="C646" s="193"/>
      <c r="D646" s="204"/>
      <c r="E646" s="35"/>
      <c r="F646" s="182"/>
    </row>
    <row r="647" spans="1:6" x14ac:dyDescent="0.25">
      <c r="A647" s="419">
        <v>17</v>
      </c>
      <c r="B647" s="420" t="s">
        <v>982</v>
      </c>
      <c r="C647" s="130"/>
      <c r="D647" s="43" t="s">
        <v>10</v>
      </c>
      <c r="E647" s="847"/>
      <c r="F647" s="132"/>
    </row>
    <row r="648" spans="1:6" ht="51" x14ac:dyDescent="0.25">
      <c r="A648" s="186">
        <v>17.100000000000001</v>
      </c>
      <c r="B648" s="211" t="s">
        <v>983</v>
      </c>
      <c r="C648" s="193">
        <v>1</v>
      </c>
      <c r="D648" s="43" t="s">
        <v>10</v>
      </c>
      <c r="E648" s="856"/>
      <c r="F648" s="182">
        <f>ROUND((C648*E648),2)</f>
        <v>0</v>
      </c>
    </row>
    <row r="649" spans="1:6" ht="38.25" x14ac:dyDescent="0.25">
      <c r="A649" s="186">
        <v>17.2</v>
      </c>
      <c r="B649" s="211" t="s">
        <v>975</v>
      </c>
      <c r="C649" s="193">
        <v>1</v>
      </c>
      <c r="D649" s="43" t="s">
        <v>10</v>
      </c>
      <c r="E649" s="856"/>
      <c r="F649" s="182">
        <f>ROUND((C649*E649),2)</f>
        <v>0</v>
      </c>
    </row>
    <row r="650" spans="1:6" ht="38.25" x14ac:dyDescent="0.25">
      <c r="A650" s="186">
        <v>17.3</v>
      </c>
      <c r="B650" s="211" t="s">
        <v>984</v>
      </c>
      <c r="C650" s="193">
        <v>3</v>
      </c>
      <c r="D650" s="43" t="s">
        <v>10</v>
      </c>
      <c r="E650" s="856"/>
      <c r="F650" s="182">
        <f>ROUND(C650*E650,2)</f>
        <v>0</v>
      </c>
    </row>
    <row r="651" spans="1:6" x14ac:dyDescent="0.25">
      <c r="A651" s="186">
        <v>17.399999999999999</v>
      </c>
      <c r="B651" s="202" t="s">
        <v>967</v>
      </c>
      <c r="C651" s="193">
        <v>3</v>
      </c>
      <c r="D651" s="43" t="s">
        <v>10</v>
      </c>
      <c r="E651" s="856"/>
      <c r="F651" s="182">
        <f>ROUND(C651*E651,2)</f>
        <v>0</v>
      </c>
    </row>
    <row r="652" spans="1:6" x14ac:dyDescent="0.25">
      <c r="A652" s="186">
        <v>17.5</v>
      </c>
      <c r="B652" s="202" t="s">
        <v>985</v>
      </c>
      <c r="C652" s="193">
        <v>3</v>
      </c>
      <c r="D652" s="43" t="s">
        <v>10</v>
      </c>
      <c r="E652" s="856"/>
      <c r="F652" s="182">
        <f>ROUND(C652*E652,2)</f>
        <v>0</v>
      </c>
    </row>
    <row r="653" spans="1:6" ht="38.25" x14ac:dyDescent="0.25">
      <c r="A653" s="186">
        <v>17.600000000000001</v>
      </c>
      <c r="B653" s="211" t="s">
        <v>978</v>
      </c>
      <c r="C653" s="193">
        <v>3</v>
      </c>
      <c r="D653" s="43" t="s">
        <v>10</v>
      </c>
      <c r="E653" s="856"/>
      <c r="F653" s="182">
        <f>ROUND(C653*E653,2)</f>
        <v>0</v>
      </c>
    </row>
    <row r="654" spans="1:6" x14ac:dyDescent="0.25">
      <c r="A654" s="186">
        <v>17.7</v>
      </c>
      <c r="B654" s="202" t="s">
        <v>986</v>
      </c>
      <c r="C654" s="193">
        <v>1</v>
      </c>
      <c r="D654" s="43" t="s">
        <v>10</v>
      </c>
      <c r="E654" s="856"/>
      <c r="F654" s="182">
        <f>ROUND(C654*E654,2)</f>
        <v>0</v>
      </c>
    </row>
    <row r="655" spans="1:6" ht="38.25" x14ac:dyDescent="0.25">
      <c r="A655" s="186">
        <v>17.8</v>
      </c>
      <c r="B655" s="212" t="s">
        <v>1134</v>
      </c>
      <c r="C655" s="193">
        <v>1</v>
      </c>
      <c r="D655" s="43" t="s">
        <v>10</v>
      </c>
      <c r="E655" s="856"/>
      <c r="F655" s="182">
        <f>C655*E655</f>
        <v>0</v>
      </c>
    </row>
    <row r="656" spans="1:6" x14ac:dyDescent="0.25">
      <c r="A656" s="186">
        <v>17.899999999999999</v>
      </c>
      <c r="B656" s="211" t="s">
        <v>1055</v>
      </c>
      <c r="C656" s="193">
        <v>1</v>
      </c>
      <c r="D656" s="43" t="s">
        <v>10</v>
      </c>
      <c r="E656" s="856"/>
      <c r="F656" s="182">
        <f t="shared" ref="F656" si="85">C656*E656</f>
        <v>0</v>
      </c>
    </row>
    <row r="657" spans="1:6" x14ac:dyDescent="0.25">
      <c r="A657" s="421"/>
      <c r="B657" s="202"/>
      <c r="C657" s="422"/>
      <c r="D657" s="43"/>
      <c r="E657" s="895"/>
      <c r="F657" s="423"/>
    </row>
    <row r="658" spans="1:6" x14ac:dyDescent="0.25">
      <c r="A658" s="77">
        <v>18</v>
      </c>
      <c r="B658" s="213" t="s">
        <v>1020</v>
      </c>
      <c r="C658" s="47"/>
      <c r="D658" s="424"/>
      <c r="E658" s="896"/>
      <c r="F658" s="425"/>
    </row>
    <row r="659" spans="1:6" x14ac:dyDescent="0.25">
      <c r="A659" s="216">
        <v>18.100000000000001</v>
      </c>
      <c r="B659" s="217" t="s">
        <v>137</v>
      </c>
      <c r="C659" s="218"/>
      <c r="D659" s="219"/>
      <c r="E659" s="863"/>
      <c r="F659" s="220"/>
    </row>
    <row r="660" spans="1:6" x14ac:dyDescent="0.25">
      <c r="A660" s="221" t="s">
        <v>1085</v>
      </c>
      <c r="B660" s="222" t="s">
        <v>66</v>
      </c>
      <c r="C660" s="223">
        <v>1</v>
      </c>
      <c r="D660" s="224" t="s">
        <v>54</v>
      </c>
      <c r="E660" s="864"/>
      <c r="F660" s="225">
        <f t="shared" ref="F660" si="86">ROUND(C660*E660,2)</f>
        <v>0</v>
      </c>
    </row>
    <row r="661" spans="1:6" x14ac:dyDescent="0.25">
      <c r="A661" s="221"/>
      <c r="B661" s="222"/>
      <c r="C661" s="223"/>
      <c r="D661" s="224"/>
      <c r="E661" s="864"/>
      <c r="F661" s="225"/>
    </row>
    <row r="662" spans="1:6" x14ac:dyDescent="0.25">
      <c r="A662" s="226">
        <v>18.2</v>
      </c>
      <c r="B662" s="227" t="s">
        <v>17</v>
      </c>
      <c r="C662" s="223"/>
      <c r="D662" s="224"/>
      <c r="E662" s="865"/>
      <c r="F662" s="225"/>
    </row>
    <row r="663" spans="1:6" x14ac:dyDescent="0.25">
      <c r="A663" s="228" t="s">
        <v>1086</v>
      </c>
      <c r="B663" s="229" t="s">
        <v>767</v>
      </c>
      <c r="C663" s="223">
        <f>1.1*0.6*(5.5*2+4.05*2)+(0.55*3.5*2.05)</f>
        <v>16.55</v>
      </c>
      <c r="D663" s="224" t="s">
        <v>5</v>
      </c>
      <c r="E663" s="864"/>
      <c r="F663" s="225">
        <f t="shared" ref="F663:F666" si="87">ROUND(C663*E663,2)</f>
        <v>0</v>
      </c>
    </row>
    <row r="664" spans="1:6" x14ac:dyDescent="0.25">
      <c r="A664" s="228" t="s">
        <v>1087</v>
      </c>
      <c r="B664" s="222" t="s">
        <v>1024</v>
      </c>
      <c r="C664" s="223">
        <f>0.7*0.4*(5.5*2+4.05*2)</f>
        <v>5.35</v>
      </c>
      <c r="D664" s="224" t="s">
        <v>6</v>
      </c>
      <c r="E664" s="864"/>
      <c r="F664" s="225">
        <f t="shared" si="87"/>
        <v>0</v>
      </c>
    </row>
    <row r="665" spans="1:6" x14ac:dyDescent="0.25">
      <c r="A665" s="228" t="s">
        <v>1088</v>
      </c>
      <c r="B665" s="222" t="s">
        <v>1025</v>
      </c>
      <c r="C665" s="223">
        <f>0.7*0.4*(5.5*2+4.05*2)</f>
        <v>5.35</v>
      </c>
      <c r="D665" s="224" t="s">
        <v>6</v>
      </c>
      <c r="E665" s="864"/>
      <c r="F665" s="225">
        <f t="shared" si="87"/>
        <v>0</v>
      </c>
    </row>
    <row r="666" spans="1:6" x14ac:dyDescent="0.25">
      <c r="A666" s="228" t="s">
        <v>1089</v>
      </c>
      <c r="B666" s="230" t="s">
        <v>661</v>
      </c>
      <c r="C666" s="223">
        <f>+(C663-C664)*1.3</f>
        <v>14.56</v>
      </c>
      <c r="D666" s="231" t="s">
        <v>1026</v>
      </c>
      <c r="E666" s="864"/>
      <c r="F666" s="225">
        <f t="shared" si="87"/>
        <v>0</v>
      </c>
    </row>
    <row r="667" spans="1:6" x14ac:dyDescent="0.25">
      <c r="A667" s="228"/>
      <c r="B667" s="222"/>
      <c r="C667" s="223"/>
      <c r="D667" s="224"/>
      <c r="E667" s="864"/>
      <c r="F667" s="225"/>
    </row>
    <row r="668" spans="1:6" x14ac:dyDescent="0.25">
      <c r="A668" s="226">
        <v>18.3</v>
      </c>
      <c r="B668" s="217" t="s">
        <v>1027</v>
      </c>
      <c r="C668" s="223"/>
      <c r="D668" s="224"/>
      <c r="E668" s="864"/>
      <c r="F668" s="225"/>
    </row>
    <row r="669" spans="1:6" x14ac:dyDescent="0.25">
      <c r="A669" s="228" t="s">
        <v>1090</v>
      </c>
      <c r="B669" s="222" t="s">
        <v>1053</v>
      </c>
      <c r="C669" s="223">
        <f>(5.5*2+4.05*2)*0.6*0.05</f>
        <v>0.56999999999999995</v>
      </c>
      <c r="D669" s="224" t="s">
        <v>1028</v>
      </c>
      <c r="E669" s="18"/>
      <c r="F669" s="225">
        <f t="shared" ref="F669" si="88">ROUND(C669*E669,2)</f>
        <v>0</v>
      </c>
    </row>
    <row r="670" spans="1:6" x14ac:dyDescent="0.25">
      <c r="A670" s="228" t="s">
        <v>1091</v>
      </c>
      <c r="B670" s="222" t="s">
        <v>124</v>
      </c>
      <c r="C670" s="223">
        <f>(5.5*2+4.05*2)*0.6*0.3</f>
        <v>3.44</v>
      </c>
      <c r="D670" s="224" t="s">
        <v>1028</v>
      </c>
      <c r="E670" s="866"/>
      <c r="F670" s="225">
        <f t="shared" ref="F670:F671" si="89">ROUND(E670*C670,2)</f>
        <v>0</v>
      </c>
    </row>
    <row r="671" spans="1:6" x14ac:dyDescent="0.25">
      <c r="A671" s="228" t="s">
        <v>1092</v>
      </c>
      <c r="B671" s="222" t="s">
        <v>1029</v>
      </c>
      <c r="C671" s="223">
        <f>(5.5*2+4.05*2)*0.6*0.3</f>
        <v>3.44</v>
      </c>
      <c r="D671" s="224" t="s">
        <v>1028</v>
      </c>
      <c r="E671" s="866"/>
      <c r="F671" s="225">
        <f t="shared" si="89"/>
        <v>0</v>
      </c>
    </row>
    <row r="672" spans="1:6" x14ac:dyDescent="0.25">
      <c r="A672" s="228" t="s">
        <v>1093</v>
      </c>
      <c r="B672" s="222" t="s">
        <v>1030</v>
      </c>
      <c r="C672" s="223">
        <f>(0.6*0.2)*4.3*2</f>
        <v>1.03</v>
      </c>
      <c r="D672" s="224" t="s">
        <v>1028</v>
      </c>
      <c r="E672" s="866"/>
      <c r="F672" s="225">
        <f t="shared" ref="F672:F677" si="90">ROUND(C672*E672,2)</f>
        <v>0</v>
      </c>
    </row>
    <row r="673" spans="1:6" x14ac:dyDescent="0.25">
      <c r="A673" s="228" t="s">
        <v>1094</v>
      </c>
      <c r="B673" s="222" t="s">
        <v>1031</v>
      </c>
      <c r="C673" s="223">
        <f>(0.2*0.2)*4.3*2</f>
        <v>0.34</v>
      </c>
      <c r="D673" s="224" t="s">
        <v>1028</v>
      </c>
      <c r="E673" s="866"/>
      <c r="F673" s="225">
        <f t="shared" si="90"/>
        <v>0</v>
      </c>
    </row>
    <row r="674" spans="1:6" x14ac:dyDescent="0.25">
      <c r="A674" s="228" t="s">
        <v>1095</v>
      </c>
      <c r="B674" s="222" t="s">
        <v>1032</v>
      </c>
      <c r="C674" s="223">
        <f>2.2*0.61*0.2</f>
        <v>0.27</v>
      </c>
      <c r="D674" s="224" t="s">
        <v>1028</v>
      </c>
      <c r="E674" s="866"/>
      <c r="F674" s="225">
        <f t="shared" si="90"/>
        <v>0</v>
      </c>
    </row>
    <row r="675" spans="1:6" x14ac:dyDescent="0.25">
      <c r="A675" s="228" t="s">
        <v>1096</v>
      </c>
      <c r="B675" s="222" t="s">
        <v>1033</v>
      </c>
      <c r="C675" s="223">
        <f>(4.7+1.28+0.97+4.7+1.5)*(0.2*0.2)</f>
        <v>0.53</v>
      </c>
      <c r="D675" s="224" t="s">
        <v>1028</v>
      </c>
      <c r="E675" s="866"/>
      <c r="F675" s="225">
        <f t="shared" si="90"/>
        <v>0</v>
      </c>
    </row>
    <row r="676" spans="1:6" x14ac:dyDescent="0.25">
      <c r="A676" s="228" t="s">
        <v>1097</v>
      </c>
      <c r="B676" s="222" t="s">
        <v>1034</v>
      </c>
      <c r="C676" s="223">
        <f>+(4.7+3.55+4.7+4.45)*0.2*0.2</f>
        <v>0.7</v>
      </c>
      <c r="D676" s="224" t="s">
        <v>1028</v>
      </c>
      <c r="E676" s="866"/>
      <c r="F676" s="225">
        <f t="shared" si="90"/>
        <v>0</v>
      </c>
    </row>
    <row r="677" spans="1:6" x14ac:dyDescent="0.25">
      <c r="A677" s="228" t="s">
        <v>1098</v>
      </c>
      <c r="B677" s="222" t="s">
        <v>1035</v>
      </c>
      <c r="C677" s="223">
        <f>6.3*6.05*0.15</f>
        <v>5.72</v>
      </c>
      <c r="D677" s="224" t="s">
        <v>1028</v>
      </c>
      <c r="E677" s="866"/>
      <c r="F677" s="225">
        <f t="shared" si="90"/>
        <v>0</v>
      </c>
    </row>
    <row r="678" spans="1:6" ht="25.5" x14ac:dyDescent="0.25">
      <c r="A678" s="228" t="s">
        <v>1099</v>
      </c>
      <c r="B678" s="222" t="s">
        <v>1036</v>
      </c>
      <c r="C678" s="223">
        <f>4.7*4.45*0.1</f>
        <v>2.09</v>
      </c>
      <c r="D678" s="224" t="s">
        <v>1028</v>
      </c>
      <c r="E678" s="864"/>
      <c r="F678" s="225">
        <f>ROUND(C678*E678,2)</f>
        <v>0</v>
      </c>
    </row>
    <row r="679" spans="1:6" x14ac:dyDescent="0.25">
      <c r="A679" s="228"/>
      <c r="B679" s="222"/>
      <c r="C679" s="223"/>
      <c r="D679" s="224"/>
      <c r="E679" s="864"/>
      <c r="F679" s="225"/>
    </row>
    <row r="680" spans="1:6" x14ac:dyDescent="0.25">
      <c r="A680" s="226">
        <v>18.399999999999999</v>
      </c>
      <c r="B680" s="217" t="s">
        <v>1037</v>
      </c>
      <c r="C680" s="223"/>
      <c r="D680" s="224"/>
      <c r="E680" s="864"/>
      <c r="F680" s="225"/>
    </row>
    <row r="681" spans="1:6" x14ac:dyDescent="0.25">
      <c r="A681" s="228" t="s">
        <v>1100</v>
      </c>
      <c r="B681" s="222" t="s">
        <v>1038</v>
      </c>
      <c r="C681" s="223">
        <f>0.6*(4.7+3.55+4.7+4.45)</f>
        <v>10.44</v>
      </c>
      <c r="D681" s="224" t="s">
        <v>9</v>
      </c>
      <c r="E681" s="864"/>
      <c r="F681" s="225">
        <f t="shared" ref="F681:F683" si="91">ROUND(E681*C681,2)</f>
        <v>0</v>
      </c>
    </row>
    <row r="682" spans="1:6" x14ac:dyDescent="0.25">
      <c r="A682" s="228" t="s">
        <v>1101</v>
      </c>
      <c r="B682" s="222" t="s">
        <v>1039</v>
      </c>
      <c r="C682" s="223">
        <f>+(4.7+3.55+4.7+1.28+0.97)*3.6-(3.6*0.6)*2-(1.5*1.6)-(13.15*0.2)</f>
        <v>45.37</v>
      </c>
      <c r="D682" s="224" t="s">
        <v>9</v>
      </c>
      <c r="E682" s="864"/>
      <c r="F682" s="225">
        <f t="shared" si="91"/>
        <v>0</v>
      </c>
    </row>
    <row r="683" spans="1:6" x14ac:dyDescent="0.25">
      <c r="A683" s="228" t="s">
        <v>1102</v>
      </c>
      <c r="B683" s="222" t="s">
        <v>1040</v>
      </c>
      <c r="C683" s="223">
        <f>(3.6+3.55)*0.6</f>
        <v>4.29</v>
      </c>
      <c r="D683" s="224" t="s">
        <v>9</v>
      </c>
      <c r="E683" s="864"/>
      <c r="F683" s="225">
        <f t="shared" si="91"/>
        <v>0</v>
      </c>
    </row>
    <row r="684" spans="1:6" x14ac:dyDescent="0.25">
      <c r="A684" s="228"/>
      <c r="B684" s="222"/>
      <c r="C684" s="223"/>
      <c r="D684" s="224"/>
      <c r="E684" s="864"/>
      <c r="F684" s="225"/>
    </row>
    <row r="685" spans="1:6" x14ac:dyDescent="0.25">
      <c r="A685" s="226">
        <v>18.5</v>
      </c>
      <c r="B685" s="232" t="s">
        <v>19</v>
      </c>
      <c r="C685" s="233"/>
      <c r="D685" s="234"/>
      <c r="E685" s="867"/>
      <c r="F685" s="235"/>
    </row>
    <row r="686" spans="1:6" x14ac:dyDescent="0.25">
      <c r="A686" s="228" t="s">
        <v>1103</v>
      </c>
      <c r="B686" s="222" t="s">
        <v>37</v>
      </c>
      <c r="C686" s="223">
        <f>20.92+(18.3*3.6)-(2.2*2.77)-(3.6*0.6*2)-(1.5*1.6)+(3.5*2+2.15)*0.1</f>
        <v>74.900000000000006</v>
      </c>
      <c r="D686" s="224" t="s">
        <v>9</v>
      </c>
      <c r="E686" s="864"/>
      <c r="F686" s="225">
        <f t="shared" ref="F686:F694" si="92">ROUND(E686*C686,2)</f>
        <v>0</v>
      </c>
    </row>
    <row r="687" spans="1:6" x14ac:dyDescent="0.25">
      <c r="A687" s="228" t="s">
        <v>1104</v>
      </c>
      <c r="B687" s="222" t="s">
        <v>30</v>
      </c>
      <c r="C687" s="223">
        <f>+(19.9*3.6)-(3.6*0.6*2)-(1.6*1.5)-(2.2*2.77)+13.37</f>
        <v>72.2</v>
      </c>
      <c r="D687" s="224" t="s">
        <v>9</v>
      </c>
      <c r="E687" s="864"/>
      <c r="F687" s="225">
        <f t="shared" si="92"/>
        <v>0</v>
      </c>
    </row>
    <row r="688" spans="1:6" x14ac:dyDescent="0.25">
      <c r="A688" s="228" t="s">
        <v>1105</v>
      </c>
      <c r="B688" s="222" t="s">
        <v>121</v>
      </c>
      <c r="C688" s="223">
        <v>38.119999999999997</v>
      </c>
      <c r="D688" s="224" t="s">
        <v>9</v>
      </c>
      <c r="E688" s="864"/>
      <c r="F688" s="225">
        <f t="shared" si="92"/>
        <v>0</v>
      </c>
    </row>
    <row r="689" spans="1:6" x14ac:dyDescent="0.25">
      <c r="A689" s="228" t="s">
        <v>1106</v>
      </c>
      <c r="B689" s="222" t="s">
        <v>1041</v>
      </c>
      <c r="C689" s="223">
        <f>(0.65*2+0.46*2+0.2*6)*3.6+(20.92)+(4.7*2+3.55)*0.2*2+(1.5*0.2*2)+13.37+(0.61*2.2)*2</f>
        <v>55.07</v>
      </c>
      <c r="D689" s="224" t="s">
        <v>9</v>
      </c>
      <c r="E689" s="864"/>
      <c r="F689" s="225">
        <f t="shared" si="92"/>
        <v>0</v>
      </c>
    </row>
    <row r="690" spans="1:6" x14ac:dyDescent="0.25">
      <c r="A690" s="228" t="s">
        <v>1107</v>
      </c>
      <c r="B690" s="222" t="s">
        <v>24</v>
      </c>
      <c r="C690" s="223">
        <f>2.2*4+2.77*2+3.6*4+1.6*4+1.5*4</f>
        <v>41.14</v>
      </c>
      <c r="D690" s="224" t="s">
        <v>11</v>
      </c>
      <c r="E690" s="864"/>
      <c r="F690" s="225">
        <f t="shared" si="92"/>
        <v>0</v>
      </c>
    </row>
    <row r="691" spans="1:6" x14ac:dyDescent="0.25">
      <c r="A691" s="228" t="s">
        <v>1108</v>
      </c>
      <c r="B691" s="222" t="s">
        <v>35</v>
      </c>
      <c r="C691" s="223">
        <f>6.3*4</f>
        <v>25.2</v>
      </c>
      <c r="D691" s="224" t="s">
        <v>11</v>
      </c>
      <c r="E691" s="864"/>
      <c r="F691" s="225">
        <f t="shared" si="92"/>
        <v>0</v>
      </c>
    </row>
    <row r="692" spans="1:6" x14ac:dyDescent="0.25">
      <c r="A692" s="228" t="s">
        <v>1109</v>
      </c>
      <c r="B692" s="222" t="s">
        <v>859</v>
      </c>
      <c r="C692" s="223">
        <f>6*4</f>
        <v>24</v>
      </c>
      <c r="D692" s="224" t="s">
        <v>11</v>
      </c>
      <c r="E692" s="864"/>
      <c r="F692" s="225">
        <f t="shared" si="92"/>
        <v>0</v>
      </c>
    </row>
    <row r="693" spans="1:6" x14ac:dyDescent="0.25">
      <c r="A693" s="228" t="s">
        <v>1110</v>
      </c>
      <c r="B693" s="236" t="s">
        <v>1042</v>
      </c>
      <c r="C693" s="223">
        <v>2</v>
      </c>
      <c r="D693" s="224" t="s">
        <v>10</v>
      </c>
      <c r="E693" s="864"/>
      <c r="F693" s="225">
        <f t="shared" si="92"/>
        <v>0</v>
      </c>
    </row>
    <row r="694" spans="1:6" x14ac:dyDescent="0.25">
      <c r="A694" s="228" t="s">
        <v>1111</v>
      </c>
      <c r="B694" s="222" t="s">
        <v>1043</v>
      </c>
      <c r="C694" s="223">
        <f>+C687+C686+(3.6*0.6*2*2)</f>
        <v>155.74</v>
      </c>
      <c r="D694" s="224" t="s">
        <v>9</v>
      </c>
      <c r="E694" s="864"/>
      <c r="F694" s="225">
        <f t="shared" si="92"/>
        <v>0</v>
      </c>
    </row>
    <row r="695" spans="1:6" x14ac:dyDescent="0.25">
      <c r="A695" s="228"/>
      <c r="B695" s="222"/>
      <c r="C695" s="223"/>
      <c r="D695" s="224"/>
      <c r="E695" s="864"/>
      <c r="F695" s="225">
        <v>0</v>
      </c>
    </row>
    <row r="696" spans="1:6" x14ac:dyDescent="0.25">
      <c r="A696" s="226">
        <v>18.600000000000001</v>
      </c>
      <c r="B696" s="237" t="s">
        <v>1044</v>
      </c>
      <c r="C696" s="233">
        <f>6.3*4*0.8</f>
        <v>20.16</v>
      </c>
      <c r="D696" s="238" t="s">
        <v>9</v>
      </c>
      <c r="E696" s="868"/>
      <c r="F696" s="107">
        <f>ROUND(E696*C696,2)</f>
        <v>0</v>
      </c>
    </row>
    <row r="697" spans="1:6" x14ac:dyDescent="0.25">
      <c r="A697" s="228"/>
      <c r="B697" s="222"/>
      <c r="C697" s="223"/>
      <c r="D697" s="224"/>
      <c r="E697" s="864"/>
      <c r="F697" s="225"/>
    </row>
    <row r="698" spans="1:6" x14ac:dyDescent="0.25">
      <c r="A698" s="226">
        <v>18.7</v>
      </c>
      <c r="B698" s="232" t="s">
        <v>1045</v>
      </c>
      <c r="C698" s="233"/>
      <c r="D698" s="239"/>
      <c r="E698" s="869"/>
      <c r="F698" s="235"/>
    </row>
    <row r="699" spans="1:6" x14ac:dyDescent="0.25">
      <c r="A699" s="228" t="s">
        <v>1112</v>
      </c>
      <c r="B699" s="222" t="s">
        <v>1046</v>
      </c>
      <c r="C699" s="233">
        <v>1</v>
      </c>
      <c r="D699" s="238" t="s">
        <v>10</v>
      </c>
      <c r="E699" s="864"/>
      <c r="F699" s="225">
        <f t="shared" ref="F699" si="93">+ROUND(C699*E699,2)</f>
        <v>0</v>
      </c>
    </row>
    <row r="700" spans="1:6" x14ac:dyDescent="0.25">
      <c r="A700" s="228" t="s">
        <v>1113</v>
      </c>
      <c r="B700" s="222" t="s">
        <v>1047</v>
      </c>
      <c r="C700" s="233">
        <v>1</v>
      </c>
      <c r="D700" s="239" t="s">
        <v>10</v>
      </c>
      <c r="E700" s="864"/>
      <c r="F700" s="225">
        <f t="shared" ref="F700" si="94">ROUND(E700*C700,2)</f>
        <v>0</v>
      </c>
    </row>
    <row r="701" spans="1:6" x14ac:dyDescent="0.25">
      <c r="A701" s="228"/>
      <c r="B701" s="222"/>
      <c r="C701" s="223"/>
      <c r="D701" s="224"/>
      <c r="E701" s="864"/>
      <c r="F701" s="225"/>
    </row>
    <row r="702" spans="1:6" x14ac:dyDescent="0.25">
      <c r="A702" s="226">
        <v>18.8</v>
      </c>
      <c r="B702" s="232" t="s">
        <v>1048</v>
      </c>
      <c r="C702" s="240"/>
      <c r="D702" s="239"/>
      <c r="E702" s="867"/>
      <c r="F702" s="235"/>
    </row>
    <row r="703" spans="1:6" x14ac:dyDescent="0.25">
      <c r="A703" s="228" t="s">
        <v>1114</v>
      </c>
      <c r="B703" s="222" t="s">
        <v>1049</v>
      </c>
      <c r="C703" s="223">
        <v>4</v>
      </c>
      <c r="D703" s="224" t="s">
        <v>10</v>
      </c>
      <c r="E703" s="864"/>
      <c r="F703" s="225">
        <f t="shared" ref="F703:F704" si="95">ROUND(E703*C703,2)</f>
        <v>0</v>
      </c>
    </row>
    <row r="704" spans="1:6" x14ac:dyDescent="0.25">
      <c r="A704" s="228" t="s">
        <v>1115</v>
      </c>
      <c r="B704" s="222" t="s">
        <v>1050</v>
      </c>
      <c r="C704" s="223">
        <v>2</v>
      </c>
      <c r="D704" s="224" t="s">
        <v>10</v>
      </c>
      <c r="E704" s="864"/>
      <c r="F704" s="225">
        <f t="shared" si="95"/>
        <v>0</v>
      </c>
    </row>
    <row r="705" spans="1:6" x14ac:dyDescent="0.25">
      <c r="A705" s="228" t="s">
        <v>1116</v>
      </c>
      <c r="B705" s="222" t="s">
        <v>79</v>
      </c>
      <c r="C705" s="223">
        <v>1</v>
      </c>
      <c r="D705" s="224" t="s">
        <v>10</v>
      </c>
      <c r="E705" s="864"/>
      <c r="F705" s="225">
        <f t="shared" ref="F705" si="96">C705*E705</f>
        <v>0</v>
      </c>
    </row>
    <row r="706" spans="1:6" x14ac:dyDescent="0.25">
      <c r="A706" s="228" t="s">
        <v>1117</v>
      </c>
      <c r="B706" s="222" t="s">
        <v>1051</v>
      </c>
      <c r="C706" s="223">
        <v>1</v>
      </c>
      <c r="D706" s="224" t="s">
        <v>10</v>
      </c>
      <c r="E706" s="864"/>
      <c r="F706" s="225">
        <f>ROUND(C706*E706,2)</f>
        <v>0</v>
      </c>
    </row>
    <row r="707" spans="1:6" x14ac:dyDescent="0.25">
      <c r="A707" s="228"/>
      <c r="B707" s="222"/>
      <c r="C707" s="223"/>
      <c r="D707" s="224"/>
      <c r="E707" s="864"/>
      <c r="F707" s="225"/>
    </row>
    <row r="708" spans="1:6" x14ac:dyDescent="0.25">
      <c r="A708" s="226">
        <v>18.899999999999999</v>
      </c>
      <c r="B708" s="241" t="s">
        <v>1052</v>
      </c>
      <c r="C708" s="242">
        <v>1</v>
      </c>
      <c r="D708" s="239" t="s">
        <v>10</v>
      </c>
      <c r="E708" s="870"/>
      <c r="F708" s="107">
        <f t="shared" ref="F708" si="97">ROUND(E708*C708,2)</f>
        <v>0</v>
      </c>
    </row>
    <row r="709" spans="1:6" x14ac:dyDescent="0.25">
      <c r="A709" s="243"/>
      <c r="B709" s="241"/>
      <c r="C709" s="242"/>
      <c r="D709" s="244"/>
      <c r="E709" s="870"/>
      <c r="F709" s="108"/>
    </row>
    <row r="710" spans="1:6" x14ac:dyDescent="0.25">
      <c r="A710" s="243"/>
      <c r="B710" s="241"/>
      <c r="C710" s="242"/>
      <c r="D710" s="244"/>
      <c r="E710" s="870"/>
      <c r="F710" s="108"/>
    </row>
    <row r="711" spans="1:6" x14ac:dyDescent="0.25">
      <c r="A711" s="245">
        <v>19</v>
      </c>
      <c r="B711" s="241" t="s">
        <v>1056</v>
      </c>
      <c r="C711" s="242"/>
      <c r="D711" s="239"/>
      <c r="E711" s="870"/>
      <c r="F711" s="107"/>
    </row>
    <row r="712" spans="1:6" x14ac:dyDescent="0.25">
      <c r="A712" s="226"/>
      <c r="B712" s="241" t="s">
        <v>260</v>
      </c>
      <c r="C712" s="242"/>
      <c r="D712" s="239"/>
      <c r="E712" s="870"/>
      <c r="F712" s="107"/>
    </row>
    <row r="713" spans="1:6" x14ac:dyDescent="0.25">
      <c r="A713" s="228">
        <v>19.100000000000001</v>
      </c>
      <c r="B713" s="222" t="s">
        <v>13</v>
      </c>
      <c r="C713" s="223">
        <v>1</v>
      </c>
      <c r="D713" s="224" t="s">
        <v>25</v>
      </c>
      <c r="E713" s="864"/>
      <c r="F713" s="225">
        <f t="shared" ref="F713" si="98">ROUND(C713*E713,2)</f>
        <v>0</v>
      </c>
    </row>
    <row r="714" spans="1:6" x14ac:dyDescent="0.25">
      <c r="A714" s="228"/>
      <c r="B714" s="222" t="s">
        <v>260</v>
      </c>
      <c r="C714" s="223"/>
      <c r="D714" s="224"/>
      <c r="E714" s="864"/>
      <c r="F714" s="225"/>
    </row>
    <row r="715" spans="1:6" x14ac:dyDescent="0.25">
      <c r="A715" s="226">
        <v>19.2</v>
      </c>
      <c r="B715" s="241" t="s">
        <v>7</v>
      </c>
      <c r="C715" s="242"/>
      <c r="D715" s="239"/>
      <c r="E715" s="870"/>
      <c r="F715" s="107"/>
    </row>
    <row r="716" spans="1:6" ht="25.5" x14ac:dyDescent="0.25">
      <c r="A716" s="106" t="s">
        <v>1118</v>
      </c>
      <c r="B716" s="10" t="s">
        <v>1057</v>
      </c>
      <c r="C716" s="2">
        <v>1</v>
      </c>
      <c r="D716" s="9" t="s">
        <v>25</v>
      </c>
      <c r="E716" s="6"/>
      <c r="F716" s="246">
        <f t="shared" ref="F716" si="99">ROUND(C716*E716,2)</f>
        <v>0</v>
      </c>
    </row>
    <row r="717" spans="1:6" x14ac:dyDescent="0.25">
      <c r="A717" s="228"/>
      <c r="B717" s="222" t="s">
        <v>260</v>
      </c>
      <c r="C717" s="223"/>
      <c r="D717" s="224"/>
      <c r="E717" s="864"/>
      <c r="F717" s="225"/>
    </row>
    <row r="718" spans="1:6" x14ac:dyDescent="0.25">
      <c r="A718" s="226">
        <v>19.3</v>
      </c>
      <c r="B718" s="241" t="s">
        <v>1058</v>
      </c>
      <c r="C718" s="242"/>
      <c r="D718" s="239"/>
      <c r="E718" s="870"/>
      <c r="F718" s="107"/>
    </row>
    <row r="719" spans="1:6" x14ac:dyDescent="0.25">
      <c r="A719" s="228" t="s">
        <v>1119</v>
      </c>
      <c r="B719" s="222" t="s">
        <v>1059</v>
      </c>
      <c r="C719" s="223">
        <v>0.9</v>
      </c>
      <c r="D719" s="224" t="s">
        <v>8</v>
      </c>
      <c r="E719" s="864"/>
      <c r="F719" s="225">
        <f t="shared" ref="F719:F720" si="100">ROUND(C719*E719,2)</f>
        <v>0</v>
      </c>
    </row>
    <row r="720" spans="1:6" x14ac:dyDescent="0.25">
      <c r="A720" s="228" t="s">
        <v>1120</v>
      </c>
      <c r="B720" s="222" t="s">
        <v>1060</v>
      </c>
      <c r="C720" s="223">
        <v>0.8</v>
      </c>
      <c r="D720" s="224" t="s">
        <v>8</v>
      </c>
      <c r="E720" s="864"/>
      <c r="F720" s="225">
        <f t="shared" si="100"/>
        <v>0</v>
      </c>
    </row>
    <row r="721" spans="1:6" x14ac:dyDescent="0.25">
      <c r="A721" s="228"/>
      <c r="B721" s="222" t="s">
        <v>260</v>
      </c>
      <c r="C721" s="223"/>
      <c r="D721" s="224"/>
      <c r="E721" s="864"/>
      <c r="F721" s="225"/>
    </row>
    <row r="722" spans="1:6" x14ac:dyDescent="0.25">
      <c r="A722" s="226">
        <v>19.399999999999999</v>
      </c>
      <c r="B722" s="241" t="s">
        <v>1061</v>
      </c>
      <c r="C722" s="242"/>
      <c r="D722" s="239"/>
      <c r="E722" s="870"/>
      <c r="F722" s="107"/>
    </row>
    <row r="723" spans="1:6" x14ac:dyDescent="0.25">
      <c r="A723" s="228" t="s">
        <v>1121</v>
      </c>
      <c r="B723" s="222" t="s">
        <v>20</v>
      </c>
      <c r="C723" s="223">
        <v>5.72</v>
      </c>
      <c r="D723" s="224" t="s">
        <v>9</v>
      </c>
      <c r="E723" s="864"/>
      <c r="F723" s="225">
        <f t="shared" ref="F723:F727" si="101">ROUND(C723*E723,2)</f>
        <v>0</v>
      </c>
    </row>
    <row r="724" spans="1:6" x14ac:dyDescent="0.25">
      <c r="A724" s="228" t="s">
        <v>1122</v>
      </c>
      <c r="B724" s="222" t="s">
        <v>1062</v>
      </c>
      <c r="C724" s="223">
        <v>5.72</v>
      </c>
      <c r="D724" s="224" t="s">
        <v>9</v>
      </c>
      <c r="E724" s="864"/>
      <c r="F724" s="225">
        <f t="shared" si="101"/>
        <v>0</v>
      </c>
    </row>
    <row r="725" spans="1:6" x14ac:dyDescent="0.25">
      <c r="A725" s="228" t="s">
        <v>1123</v>
      </c>
      <c r="B725" s="222" t="s">
        <v>24</v>
      </c>
      <c r="C725" s="223">
        <v>20.2</v>
      </c>
      <c r="D725" s="224" t="s">
        <v>9</v>
      </c>
      <c r="E725" s="864"/>
      <c r="F725" s="225">
        <f t="shared" si="101"/>
        <v>0</v>
      </c>
    </row>
    <row r="726" spans="1:6" x14ac:dyDescent="0.25">
      <c r="A726" s="228" t="s">
        <v>1124</v>
      </c>
      <c r="B726" s="222" t="s">
        <v>1063</v>
      </c>
      <c r="C726" s="223">
        <v>6.92</v>
      </c>
      <c r="D726" s="224" t="s">
        <v>9</v>
      </c>
      <c r="E726" s="864"/>
      <c r="F726" s="225">
        <f t="shared" si="101"/>
        <v>0</v>
      </c>
    </row>
    <row r="727" spans="1:6" x14ac:dyDescent="0.25">
      <c r="A727" s="228" t="s">
        <v>1125</v>
      </c>
      <c r="B727" s="222" t="s">
        <v>1064</v>
      </c>
      <c r="C727" s="223">
        <v>10.99</v>
      </c>
      <c r="D727" s="224" t="s">
        <v>9</v>
      </c>
      <c r="E727" s="864"/>
      <c r="F727" s="225">
        <f t="shared" si="101"/>
        <v>0</v>
      </c>
    </row>
    <row r="728" spans="1:6" x14ac:dyDescent="0.25">
      <c r="A728" s="228"/>
      <c r="B728" s="222" t="s">
        <v>260</v>
      </c>
      <c r="C728" s="223"/>
      <c r="D728" s="224"/>
      <c r="E728" s="864"/>
      <c r="F728" s="225"/>
    </row>
    <row r="729" spans="1:6" x14ac:dyDescent="0.25">
      <c r="A729" s="226">
        <v>19.5</v>
      </c>
      <c r="B729" s="241" t="s">
        <v>1065</v>
      </c>
      <c r="C729" s="242"/>
      <c r="D729" s="239"/>
      <c r="E729" s="870"/>
      <c r="F729" s="107"/>
    </row>
    <row r="730" spans="1:6" x14ac:dyDescent="0.25">
      <c r="A730" s="228">
        <v>19.510000000000002</v>
      </c>
      <c r="B730" s="222" t="s">
        <v>13</v>
      </c>
      <c r="C730" s="223">
        <v>1</v>
      </c>
      <c r="D730" s="224" t="s">
        <v>25</v>
      </c>
      <c r="E730" s="864"/>
      <c r="F730" s="225">
        <f t="shared" ref="F730" si="102">ROUND(C730*E730,2)</f>
        <v>0</v>
      </c>
    </row>
    <row r="731" spans="1:6" x14ac:dyDescent="0.25">
      <c r="A731" s="228"/>
      <c r="B731" s="222" t="s">
        <v>260</v>
      </c>
      <c r="C731" s="223"/>
      <c r="D731" s="224"/>
      <c r="E731" s="864"/>
      <c r="F731" s="225"/>
    </row>
    <row r="732" spans="1:6" ht="25.5" x14ac:dyDescent="0.25">
      <c r="A732" s="88">
        <v>19.600000000000001</v>
      </c>
      <c r="B732" s="10" t="s">
        <v>1057</v>
      </c>
      <c r="C732" s="2">
        <v>1</v>
      </c>
      <c r="D732" s="9" t="s">
        <v>25</v>
      </c>
      <c r="E732" s="6"/>
      <c r="F732" s="246">
        <f t="shared" ref="F732" si="103">ROUND(C732*E732,2)</f>
        <v>0</v>
      </c>
    </row>
    <row r="733" spans="1:6" x14ac:dyDescent="0.25">
      <c r="A733" s="228"/>
      <c r="B733" s="222" t="s">
        <v>260</v>
      </c>
      <c r="C733" s="223"/>
      <c r="D733" s="224"/>
      <c r="E733" s="864"/>
      <c r="F733" s="225"/>
    </row>
    <row r="734" spans="1:6" x14ac:dyDescent="0.25">
      <c r="A734" s="226">
        <v>19.7</v>
      </c>
      <c r="B734" s="222" t="s">
        <v>1066</v>
      </c>
      <c r="C734" s="223">
        <v>2.3199999999999998</v>
      </c>
      <c r="D734" s="224" t="s">
        <v>8</v>
      </c>
      <c r="E734" s="864"/>
      <c r="F734" s="225">
        <f t="shared" ref="F734:F735" si="104">ROUND(C734*E734,2)</f>
        <v>0</v>
      </c>
    </row>
    <row r="735" spans="1:6" x14ac:dyDescent="0.25">
      <c r="A735" s="226">
        <v>19.8</v>
      </c>
      <c r="B735" s="222" t="s">
        <v>1067</v>
      </c>
      <c r="C735" s="223">
        <v>6.32</v>
      </c>
      <c r="D735" s="224" t="s">
        <v>9</v>
      </c>
      <c r="E735" s="864"/>
      <c r="F735" s="225">
        <f t="shared" si="104"/>
        <v>0</v>
      </c>
    </row>
    <row r="736" spans="1:6" x14ac:dyDescent="0.25">
      <c r="A736" s="228"/>
      <c r="B736" s="222" t="s">
        <v>260</v>
      </c>
      <c r="C736" s="223"/>
      <c r="D736" s="224"/>
      <c r="E736" s="864"/>
      <c r="F736" s="225"/>
    </row>
    <row r="737" spans="1:6" x14ac:dyDescent="0.25">
      <c r="A737" s="226">
        <v>19.899999999999999</v>
      </c>
      <c r="B737" s="241" t="s">
        <v>1068</v>
      </c>
      <c r="C737" s="242"/>
      <c r="D737" s="239"/>
      <c r="E737" s="870"/>
      <c r="F737" s="107"/>
    </row>
    <row r="738" spans="1:6" x14ac:dyDescent="0.25">
      <c r="A738" s="228" t="s">
        <v>1126</v>
      </c>
      <c r="B738" s="222" t="s">
        <v>1062</v>
      </c>
      <c r="C738" s="223">
        <v>13.46</v>
      </c>
      <c r="D738" s="224" t="s">
        <v>9</v>
      </c>
      <c r="E738" s="864"/>
      <c r="F738" s="225">
        <f t="shared" ref="F738:F741" si="105">ROUND(C738*E738,2)</f>
        <v>0</v>
      </c>
    </row>
    <row r="739" spans="1:6" x14ac:dyDescent="0.25">
      <c r="A739" s="228" t="s">
        <v>1127</v>
      </c>
      <c r="B739" s="222" t="s">
        <v>24</v>
      </c>
      <c r="C739" s="223">
        <v>33.4</v>
      </c>
      <c r="D739" s="224" t="s">
        <v>9</v>
      </c>
      <c r="E739" s="864"/>
      <c r="F739" s="225">
        <f t="shared" si="105"/>
        <v>0</v>
      </c>
    </row>
    <row r="740" spans="1:6" x14ac:dyDescent="0.25">
      <c r="A740" s="228" t="s">
        <v>1128</v>
      </c>
      <c r="B740" s="222" t="s">
        <v>1069</v>
      </c>
      <c r="C740" s="223">
        <v>13.63</v>
      </c>
      <c r="D740" s="224" t="s">
        <v>9</v>
      </c>
      <c r="E740" s="864"/>
      <c r="F740" s="225">
        <f t="shared" si="105"/>
        <v>0</v>
      </c>
    </row>
    <row r="741" spans="1:6" x14ac:dyDescent="0.25">
      <c r="A741" s="228" t="s">
        <v>1129</v>
      </c>
      <c r="B741" s="222" t="s">
        <v>1070</v>
      </c>
      <c r="C741" s="223">
        <v>15.1</v>
      </c>
      <c r="D741" s="224" t="s">
        <v>9</v>
      </c>
      <c r="E741" s="864"/>
      <c r="F741" s="225">
        <f t="shared" si="105"/>
        <v>0</v>
      </c>
    </row>
    <row r="742" spans="1:6" x14ac:dyDescent="0.25">
      <c r="A742" s="228"/>
      <c r="B742" s="222" t="s">
        <v>260</v>
      </c>
      <c r="C742" s="223"/>
      <c r="D742" s="224"/>
      <c r="E742" s="864"/>
      <c r="F742" s="225"/>
    </row>
    <row r="743" spans="1:6" x14ac:dyDescent="0.25">
      <c r="A743" s="247">
        <v>19.100000000000001</v>
      </c>
      <c r="B743" s="241" t="s">
        <v>234</v>
      </c>
      <c r="C743" s="242"/>
      <c r="D743" s="239"/>
      <c r="E743" s="870"/>
      <c r="F743" s="107"/>
    </row>
    <row r="744" spans="1:6" x14ac:dyDescent="0.25">
      <c r="A744" s="228" t="s">
        <v>1130</v>
      </c>
      <c r="B744" s="222" t="s">
        <v>1071</v>
      </c>
      <c r="C744" s="223">
        <v>9.8699999999999992</v>
      </c>
      <c r="D744" s="224" t="s">
        <v>1072</v>
      </c>
      <c r="E744" s="864"/>
      <c r="F744" s="225">
        <f t="shared" ref="F744:F746" si="106">ROUND(C744*E744,2)</f>
        <v>0</v>
      </c>
    </row>
    <row r="745" spans="1:6" x14ac:dyDescent="0.25">
      <c r="A745" s="228" t="s">
        <v>1131</v>
      </c>
      <c r="B745" s="222" t="s">
        <v>1073</v>
      </c>
      <c r="C745" s="223">
        <v>4</v>
      </c>
      <c r="D745" s="224" t="s">
        <v>10</v>
      </c>
      <c r="E745" s="864"/>
      <c r="F745" s="225">
        <f t="shared" si="106"/>
        <v>0</v>
      </c>
    </row>
    <row r="746" spans="1:6" x14ac:dyDescent="0.25">
      <c r="A746" s="228" t="s">
        <v>1132</v>
      </c>
      <c r="B746" s="222" t="s">
        <v>31</v>
      </c>
      <c r="C746" s="223">
        <v>1</v>
      </c>
      <c r="D746" s="224" t="s">
        <v>25</v>
      </c>
      <c r="E746" s="864"/>
      <c r="F746" s="225">
        <f t="shared" si="106"/>
        <v>0</v>
      </c>
    </row>
    <row r="747" spans="1:6" x14ac:dyDescent="0.25">
      <c r="A747" s="338"/>
      <c r="B747" s="163" t="s">
        <v>1135</v>
      </c>
      <c r="C747" s="339"/>
      <c r="D747" s="340"/>
      <c r="E747" s="878"/>
      <c r="F747" s="341">
        <f>SUM(F580:F746)</f>
        <v>0</v>
      </c>
    </row>
    <row r="748" spans="1:6" x14ac:dyDescent="0.25">
      <c r="A748" s="133"/>
      <c r="B748" s="134"/>
      <c r="C748" s="130"/>
      <c r="D748" s="131"/>
      <c r="E748" s="847"/>
      <c r="F748" s="132"/>
    </row>
    <row r="749" spans="1:6" x14ac:dyDescent="0.25">
      <c r="A749" s="426" t="s">
        <v>921</v>
      </c>
      <c r="B749" s="388" t="s">
        <v>185</v>
      </c>
      <c r="C749" s="389"/>
      <c r="D749" s="390"/>
      <c r="E749" s="886"/>
      <c r="F749" s="427"/>
    </row>
    <row r="750" spans="1:6" x14ac:dyDescent="0.25">
      <c r="A750" s="392"/>
      <c r="B750" s="428"/>
      <c r="C750" s="389"/>
      <c r="D750" s="390"/>
      <c r="E750" s="897"/>
      <c r="F750" s="427"/>
    </row>
    <row r="751" spans="1:6" x14ac:dyDescent="0.25">
      <c r="A751" s="429">
        <v>1</v>
      </c>
      <c r="B751" s="430" t="s">
        <v>520</v>
      </c>
      <c r="C751" s="389">
        <v>2300</v>
      </c>
      <c r="D751" s="390" t="s">
        <v>11</v>
      </c>
      <c r="E751" s="886"/>
      <c r="F751" s="391">
        <f>ROUND(C751*E751,2)</f>
        <v>0</v>
      </c>
    </row>
    <row r="752" spans="1:6" x14ac:dyDescent="0.25">
      <c r="A752" s="392"/>
      <c r="B752" s="428"/>
      <c r="C752" s="389"/>
      <c r="D752" s="390"/>
      <c r="E752" s="897"/>
      <c r="F752" s="348"/>
    </row>
    <row r="753" spans="1:6" x14ac:dyDescent="0.25">
      <c r="A753" s="429">
        <v>2</v>
      </c>
      <c r="B753" s="394" t="s">
        <v>130</v>
      </c>
      <c r="C753" s="431"/>
      <c r="D753" s="428"/>
      <c r="E753" s="897"/>
      <c r="F753" s="348"/>
    </row>
    <row r="754" spans="1:6" x14ac:dyDescent="0.25">
      <c r="A754" s="432">
        <f>A753+0.1</f>
        <v>2.1</v>
      </c>
      <c r="B754" s="401" t="s">
        <v>274</v>
      </c>
      <c r="C754" s="413">
        <v>2254</v>
      </c>
      <c r="D754" s="402" t="s">
        <v>5</v>
      </c>
      <c r="E754" s="893"/>
      <c r="F754" s="348">
        <f>ROUND(E754*C754,2)</f>
        <v>0</v>
      </c>
    </row>
    <row r="755" spans="1:6" x14ac:dyDescent="0.25">
      <c r="A755" s="432">
        <f>A754+0.1</f>
        <v>2.2000000000000002</v>
      </c>
      <c r="B755" s="19" t="s">
        <v>521</v>
      </c>
      <c r="C755" s="413">
        <v>230</v>
      </c>
      <c r="D755" s="402" t="s">
        <v>8</v>
      </c>
      <c r="E755" s="893"/>
      <c r="F755" s="348">
        <f>ROUND(E755*C755,2)</f>
        <v>0</v>
      </c>
    </row>
    <row r="756" spans="1:6" ht="25.5" x14ac:dyDescent="0.25">
      <c r="A756" s="400">
        <f>+A755+0.1</f>
        <v>2.2999999999999998</v>
      </c>
      <c r="B756" s="212" t="s">
        <v>763</v>
      </c>
      <c r="C756" s="401">
        <v>441.54</v>
      </c>
      <c r="D756" s="350" t="s">
        <v>18</v>
      </c>
      <c r="E756" s="898"/>
      <c r="F756" s="348">
        <f>ROUND(E756*C756,2)</f>
        <v>0</v>
      </c>
    </row>
    <row r="757" spans="1:6" x14ac:dyDescent="0.25">
      <c r="A757" s="400">
        <f>+A756+0.1</f>
        <v>2.4</v>
      </c>
      <c r="B757" s="401" t="s">
        <v>515</v>
      </c>
      <c r="C757" s="413">
        <v>1839.77</v>
      </c>
      <c r="D757" s="402" t="s">
        <v>6</v>
      </c>
      <c r="E757" s="893"/>
      <c r="F757" s="348">
        <f>ROUND(E757*C757,2)</f>
        <v>0</v>
      </c>
    </row>
    <row r="758" spans="1:6" x14ac:dyDescent="0.25">
      <c r="A758" s="432">
        <f>A757+0.1</f>
        <v>2.5</v>
      </c>
      <c r="B758" s="401" t="s">
        <v>276</v>
      </c>
      <c r="C758" s="413">
        <v>959.33</v>
      </c>
      <c r="D758" s="402" t="s">
        <v>18</v>
      </c>
      <c r="E758" s="893"/>
      <c r="F758" s="348">
        <f>ROUND(E758*C758,2)</f>
        <v>0</v>
      </c>
    </row>
    <row r="759" spans="1:6" x14ac:dyDescent="0.25">
      <c r="A759" s="392"/>
      <c r="B759" s="428"/>
      <c r="C759" s="389"/>
      <c r="D759" s="390"/>
      <c r="E759" s="899"/>
      <c r="F759" s="348"/>
    </row>
    <row r="760" spans="1:6" x14ac:dyDescent="0.25">
      <c r="A760" s="429">
        <v>3</v>
      </c>
      <c r="B760" s="394" t="s">
        <v>516</v>
      </c>
      <c r="C760" s="431"/>
      <c r="D760" s="428"/>
      <c r="E760" s="900"/>
      <c r="F760" s="348"/>
    </row>
    <row r="761" spans="1:6" x14ac:dyDescent="0.25">
      <c r="A761" s="432">
        <v>3.1</v>
      </c>
      <c r="B761" s="401" t="s">
        <v>522</v>
      </c>
      <c r="C761" s="413">
        <v>2369</v>
      </c>
      <c r="D761" s="402" t="s">
        <v>11</v>
      </c>
      <c r="E761" s="889"/>
      <c r="F761" s="348">
        <f>ROUND(E761*C761,2)</f>
        <v>0</v>
      </c>
    </row>
    <row r="762" spans="1:6" x14ac:dyDescent="0.25">
      <c r="A762" s="434"/>
      <c r="B762" s="401"/>
      <c r="C762" s="413"/>
      <c r="D762" s="402"/>
      <c r="E762" s="899"/>
      <c r="F762" s="348"/>
    </row>
    <row r="763" spans="1:6" x14ac:dyDescent="0.25">
      <c r="A763" s="429">
        <v>4</v>
      </c>
      <c r="B763" s="394" t="s">
        <v>131</v>
      </c>
      <c r="C763" s="431"/>
      <c r="D763" s="428"/>
      <c r="E763" s="900"/>
      <c r="F763" s="348"/>
    </row>
    <row r="764" spans="1:6" x14ac:dyDescent="0.25">
      <c r="A764" s="432">
        <v>4.0999999999999996</v>
      </c>
      <c r="B764" s="401" t="s">
        <v>523</v>
      </c>
      <c r="C764" s="413">
        <v>2300</v>
      </c>
      <c r="D764" s="402" t="s">
        <v>11</v>
      </c>
      <c r="E764" s="893"/>
      <c r="F764" s="348">
        <f>ROUND(E764*C764,2)</f>
        <v>0</v>
      </c>
    </row>
    <row r="765" spans="1:6" x14ac:dyDescent="0.25">
      <c r="A765" s="434"/>
      <c r="B765" s="401"/>
      <c r="C765" s="413"/>
      <c r="D765" s="402"/>
      <c r="E765" s="893"/>
      <c r="F765" s="348"/>
    </row>
    <row r="766" spans="1:6" x14ac:dyDescent="0.25">
      <c r="A766" s="429">
        <v>5</v>
      </c>
      <c r="B766" s="394" t="s">
        <v>153</v>
      </c>
      <c r="C766" s="413"/>
      <c r="D766" s="402"/>
      <c r="E766" s="893"/>
      <c r="F766" s="348"/>
    </row>
    <row r="767" spans="1:6" x14ac:dyDescent="0.25">
      <c r="A767" s="432">
        <v>5.0999999999999996</v>
      </c>
      <c r="B767" s="401" t="s">
        <v>523</v>
      </c>
      <c r="C767" s="413">
        <v>2300</v>
      </c>
      <c r="D767" s="402" t="s">
        <v>11</v>
      </c>
      <c r="E767" s="893"/>
      <c r="F767" s="348">
        <f>ROUND(E767*C767,2)</f>
        <v>0</v>
      </c>
    </row>
    <row r="768" spans="1:6" x14ac:dyDescent="0.25">
      <c r="A768" s="434"/>
      <c r="B768" s="401"/>
      <c r="C768" s="413"/>
      <c r="D768" s="402"/>
      <c r="E768" s="899"/>
      <c r="F768" s="348"/>
    </row>
    <row r="769" spans="1:6" x14ac:dyDescent="0.25">
      <c r="A769" s="429">
        <v>6</v>
      </c>
      <c r="B769" s="394" t="s">
        <v>754</v>
      </c>
      <c r="C769" s="413">
        <v>15</v>
      </c>
      <c r="D769" s="406" t="s">
        <v>74</v>
      </c>
      <c r="E769" s="889"/>
      <c r="F769" s="398">
        <f>ROUND(E769*C769,2)/100</f>
        <v>0</v>
      </c>
    </row>
    <row r="770" spans="1:6" x14ac:dyDescent="0.25">
      <c r="A770" s="435"/>
      <c r="B770" s="388"/>
      <c r="C770" s="19"/>
      <c r="D770" s="350"/>
      <c r="E770" s="889"/>
      <c r="F770" s="348"/>
    </row>
    <row r="771" spans="1:6" ht="51" x14ac:dyDescent="0.25">
      <c r="A771" s="397">
        <v>7</v>
      </c>
      <c r="B771" s="409" t="s">
        <v>524</v>
      </c>
      <c r="C771" s="19">
        <v>2300</v>
      </c>
      <c r="D771" s="350" t="s">
        <v>11</v>
      </c>
      <c r="E771" s="889"/>
      <c r="F771" s="348">
        <f>ROUND(C771*E771,2)</f>
        <v>0</v>
      </c>
    </row>
    <row r="772" spans="1:6" x14ac:dyDescent="0.25">
      <c r="A772" s="410"/>
      <c r="B772" s="388"/>
      <c r="C772" s="19"/>
      <c r="D772" s="350"/>
      <c r="E772" s="889"/>
      <c r="F772" s="348"/>
    </row>
    <row r="773" spans="1:6" x14ac:dyDescent="0.25">
      <c r="A773" s="45">
        <v>8</v>
      </c>
      <c r="B773" s="401" t="s">
        <v>69</v>
      </c>
      <c r="C773" s="411">
        <v>2300</v>
      </c>
      <c r="D773" s="412" t="s">
        <v>11</v>
      </c>
      <c r="E773" s="893"/>
      <c r="F773" s="348">
        <f>ROUND(C773*E773,2)</f>
        <v>0</v>
      </c>
    </row>
    <row r="774" spans="1:6" x14ac:dyDescent="0.25">
      <c r="A774" s="338"/>
      <c r="B774" s="163" t="s">
        <v>1136</v>
      </c>
      <c r="C774" s="339"/>
      <c r="D774" s="340"/>
      <c r="E774" s="878"/>
      <c r="F774" s="341">
        <f>SUM(F751:F773)</f>
        <v>0</v>
      </c>
    </row>
    <row r="775" spans="1:6" x14ac:dyDescent="0.25">
      <c r="A775" s="166"/>
      <c r="B775" s="167"/>
      <c r="C775" s="168"/>
      <c r="D775" s="169"/>
      <c r="E775" s="847"/>
      <c r="F775" s="170"/>
    </row>
    <row r="776" spans="1:6" x14ac:dyDescent="0.25">
      <c r="A776" s="135" t="s">
        <v>922</v>
      </c>
      <c r="B776" s="262" t="s">
        <v>866</v>
      </c>
      <c r="C776" s="136"/>
      <c r="D776" s="144"/>
      <c r="E776" s="848"/>
      <c r="F776" s="145"/>
    </row>
    <row r="777" spans="1:6" x14ac:dyDescent="0.25">
      <c r="A777" s="166"/>
      <c r="B777" s="167"/>
      <c r="C777" s="168"/>
      <c r="D777" s="169"/>
      <c r="E777" s="847"/>
      <c r="F777" s="170"/>
    </row>
    <row r="778" spans="1:6" x14ac:dyDescent="0.25">
      <c r="A778" s="263">
        <v>1</v>
      </c>
      <c r="B778" s="264" t="s">
        <v>401</v>
      </c>
      <c r="C778" s="265"/>
      <c r="D778" s="265"/>
      <c r="E778" s="18"/>
      <c r="F778" s="266"/>
    </row>
    <row r="779" spans="1:6" x14ac:dyDescent="0.25">
      <c r="A779" s="267">
        <v>1.1000000000000001</v>
      </c>
      <c r="B779" s="206" t="s">
        <v>13</v>
      </c>
      <c r="C779" s="268">
        <v>2</v>
      </c>
      <c r="D779" s="269" t="s">
        <v>204</v>
      </c>
      <c r="E779" s="18"/>
      <c r="F779" s="270">
        <f t="shared" ref="F779" si="107">ROUND(C779*E779,2)</f>
        <v>0</v>
      </c>
    </row>
    <row r="780" spans="1:6" x14ac:dyDescent="0.25">
      <c r="A780" s="271"/>
      <c r="B780" s="206"/>
      <c r="C780" s="268"/>
      <c r="D780" s="269"/>
      <c r="E780" s="18"/>
      <c r="F780" s="270"/>
    </row>
    <row r="781" spans="1:6" x14ac:dyDescent="0.25">
      <c r="A781" s="263">
        <v>2</v>
      </c>
      <c r="B781" s="264" t="s">
        <v>7</v>
      </c>
      <c r="C781" s="268"/>
      <c r="D781" s="269"/>
      <c r="E781" s="18"/>
      <c r="F781" s="270"/>
    </row>
    <row r="782" spans="1:6" x14ac:dyDescent="0.25">
      <c r="A782" s="272">
        <v>2.1</v>
      </c>
      <c r="B782" s="264" t="s">
        <v>414</v>
      </c>
      <c r="C782" s="268"/>
      <c r="D782" s="269"/>
      <c r="E782" s="18"/>
      <c r="F782" s="270"/>
    </row>
    <row r="783" spans="1:6" x14ac:dyDescent="0.25">
      <c r="A783" s="273" t="s">
        <v>97</v>
      </c>
      <c r="B783" s="206" t="s">
        <v>415</v>
      </c>
      <c r="C783" s="268">
        <v>501.6</v>
      </c>
      <c r="D783" s="269" t="s">
        <v>5</v>
      </c>
      <c r="E783" s="18"/>
      <c r="F783" s="270">
        <f t="shared" ref="F783:F784" si="108">ROUND(C783*E783,2)</f>
        <v>0</v>
      </c>
    </row>
    <row r="784" spans="1:6" x14ac:dyDescent="0.25">
      <c r="A784" s="273" t="s">
        <v>98</v>
      </c>
      <c r="B784" s="202" t="s">
        <v>416</v>
      </c>
      <c r="C784" s="268">
        <v>601.91999999999996</v>
      </c>
      <c r="D784" s="269" t="s">
        <v>18</v>
      </c>
      <c r="E784" s="18"/>
      <c r="F784" s="270">
        <f t="shared" si="108"/>
        <v>0</v>
      </c>
    </row>
    <row r="785" spans="1:6" x14ac:dyDescent="0.25">
      <c r="A785" s="272">
        <v>2.2000000000000002</v>
      </c>
      <c r="B785" s="264" t="s">
        <v>417</v>
      </c>
      <c r="C785" s="268"/>
      <c r="D785" s="269"/>
      <c r="E785" s="18"/>
      <c r="F785" s="270"/>
    </row>
    <row r="786" spans="1:6" x14ac:dyDescent="0.25">
      <c r="A786" s="273" t="s">
        <v>418</v>
      </c>
      <c r="B786" s="206" t="s">
        <v>274</v>
      </c>
      <c r="C786" s="268">
        <v>159.13999999999999</v>
      </c>
      <c r="D786" s="269" t="s">
        <v>5</v>
      </c>
      <c r="E786" s="18"/>
      <c r="F786" s="270">
        <f t="shared" ref="F786:F788" si="109">ROUND(C786*E786,2)</f>
        <v>0</v>
      </c>
    </row>
    <row r="787" spans="1:6" x14ac:dyDescent="0.25">
      <c r="A787" s="273" t="s">
        <v>419</v>
      </c>
      <c r="B787" s="202" t="s">
        <v>275</v>
      </c>
      <c r="C787" s="268">
        <v>13.55</v>
      </c>
      <c r="D787" s="269" t="s">
        <v>6</v>
      </c>
      <c r="E787" s="18"/>
      <c r="F787" s="270">
        <f t="shared" si="109"/>
        <v>0</v>
      </c>
    </row>
    <row r="788" spans="1:6" x14ac:dyDescent="0.25">
      <c r="A788" s="273" t="s">
        <v>420</v>
      </c>
      <c r="B788" s="202" t="s">
        <v>276</v>
      </c>
      <c r="C788" s="268">
        <v>174.71</v>
      </c>
      <c r="D788" s="269" t="s">
        <v>18</v>
      </c>
      <c r="E788" s="18"/>
      <c r="F788" s="270">
        <f t="shared" si="109"/>
        <v>0</v>
      </c>
    </row>
    <row r="789" spans="1:6" x14ac:dyDescent="0.25">
      <c r="A789" s="271"/>
      <c r="B789" s="206"/>
      <c r="C789" s="268"/>
      <c r="D789" s="269"/>
      <c r="E789" s="18"/>
      <c r="F789" s="270"/>
    </row>
    <row r="790" spans="1:6" x14ac:dyDescent="0.25">
      <c r="A790" s="263">
        <v>3</v>
      </c>
      <c r="B790" s="264" t="s">
        <v>402</v>
      </c>
      <c r="C790" s="268"/>
      <c r="D790" s="269"/>
      <c r="E790" s="18"/>
      <c r="F790" s="270"/>
    </row>
    <row r="791" spans="1:6" x14ac:dyDescent="0.25">
      <c r="A791" s="267">
        <v>3.1</v>
      </c>
      <c r="B791" s="206" t="s">
        <v>421</v>
      </c>
      <c r="C791" s="268">
        <v>20.78</v>
      </c>
      <c r="D791" s="269" t="s">
        <v>8</v>
      </c>
      <c r="E791" s="18"/>
      <c r="F791" s="270">
        <f t="shared" ref="F791:F800" si="110">ROUND(C791*E791,2)</f>
        <v>0</v>
      </c>
    </row>
    <row r="792" spans="1:6" x14ac:dyDescent="0.25">
      <c r="A792" s="267">
        <v>3.2</v>
      </c>
      <c r="B792" s="206" t="s">
        <v>422</v>
      </c>
      <c r="C792" s="268">
        <v>1.24</v>
      </c>
      <c r="D792" s="269" t="s">
        <v>8</v>
      </c>
      <c r="E792" s="18"/>
      <c r="F792" s="270">
        <f t="shared" si="110"/>
        <v>0</v>
      </c>
    </row>
    <row r="793" spans="1:6" x14ac:dyDescent="0.25">
      <c r="A793" s="267">
        <v>3.3</v>
      </c>
      <c r="B793" s="206" t="s">
        <v>423</v>
      </c>
      <c r="C793" s="268">
        <v>21.92</v>
      </c>
      <c r="D793" s="269" t="s">
        <v>8</v>
      </c>
      <c r="E793" s="18"/>
      <c r="F793" s="270">
        <f t="shared" si="110"/>
        <v>0</v>
      </c>
    </row>
    <row r="794" spans="1:6" x14ac:dyDescent="0.25">
      <c r="A794" s="267">
        <v>3.4</v>
      </c>
      <c r="B794" s="206" t="s">
        <v>424</v>
      </c>
      <c r="C794" s="268">
        <v>2.5</v>
      </c>
      <c r="D794" s="269" t="s">
        <v>8</v>
      </c>
      <c r="E794" s="18"/>
      <c r="F794" s="270">
        <f t="shared" si="110"/>
        <v>0</v>
      </c>
    </row>
    <row r="795" spans="1:6" x14ac:dyDescent="0.25">
      <c r="A795" s="267">
        <v>3.5</v>
      </c>
      <c r="B795" s="206" t="s">
        <v>425</v>
      </c>
      <c r="C795" s="268">
        <v>0.62</v>
      </c>
      <c r="D795" s="269" t="s">
        <v>8</v>
      </c>
      <c r="E795" s="18"/>
      <c r="F795" s="270">
        <f t="shared" si="110"/>
        <v>0</v>
      </c>
    </row>
    <row r="796" spans="1:6" x14ac:dyDescent="0.25">
      <c r="A796" s="267">
        <v>3.6</v>
      </c>
      <c r="B796" s="206" t="s">
        <v>426</v>
      </c>
      <c r="C796" s="268">
        <v>55.69</v>
      </c>
      <c r="D796" s="269" t="s">
        <v>8</v>
      </c>
      <c r="E796" s="18"/>
      <c r="F796" s="270">
        <f t="shared" si="110"/>
        <v>0</v>
      </c>
    </row>
    <row r="797" spans="1:6" x14ac:dyDescent="0.25">
      <c r="A797" s="267">
        <v>3.7</v>
      </c>
      <c r="B797" s="206" t="s">
        <v>427</v>
      </c>
      <c r="C797" s="268">
        <v>2.37</v>
      </c>
      <c r="D797" s="269" t="s">
        <v>8</v>
      </c>
      <c r="E797" s="18"/>
      <c r="F797" s="270">
        <f t="shared" si="110"/>
        <v>0</v>
      </c>
    </row>
    <row r="798" spans="1:6" x14ac:dyDescent="0.25">
      <c r="A798" s="267">
        <v>3.8</v>
      </c>
      <c r="B798" s="206" t="s">
        <v>428</v>
      </c>
      <c r="C798" s="268">
        <v>23.74</v>
      </c>
      <c r="D798" s="269" t="s">
        <v>8</v>
      </c>
      <c r="E798" s="18"/>
      <c r="F798" s="270">
        <f t="shared" si="110"/>
        <v>0</v>
      </c>
    </row>
    <row r="799" spans="1:6" x14ac:dyDescent="0.25">
      <c r="A799" s="267">
        <v>3.9</v>
      </c>
      <c r="B799" s="206" t="s">
        <v>429</v>
      </c>
      <c r="C799" s="268">
        <v>0.1</v>
      </c>
      <c r="D799" s="269" t="s">
        <v>8</v>
      </c>
      <c r="E799" s="18"/>
      <c r="F799" s="270">
        <f t="shared" si="110"/>
        <v>0</v>
      </c>
    </row>
    <row r="800" spans="1:6" x14ac:dyDescent="0.25">
      <c r="A800" s="274">
        <v>3.1</v>
      </c>
      <c r="B800" s="206" t="s">
        <v>430</v>
      </c>
      <c r="C800" s="268">
        <v>9.18</v>
      </c>
      <c r="D800" s="269" t="s">
        <v>8</v>
      </c>
      <c r="E800" s="18"/>
      <c r="F800" s="270">
        <f t="shared" si="110"/>
        <v>0</v>
      </c>
    </row>
    <row r="801" spans="1:6" x14ac:dyDescent="0.25">
      <c r="A801" s="271"/>
      <c r="B801" s="206"/>
      <c r="C801" s="268"/>
      <c r="D801" s="269"/>
      <c r="E801" s="18"/>
      <c r="F801" s="270"/>
    </row>
    <row r="802" spans="1:6" x14ac:dyDescent="0.25">
      <c r="A802" s="263">
        <v>4</v>
      </c>
      <c r="B802" s="264" t="s">
        <v>36</v>
      </c>
      <c r="C802" s="268"/>
      <c r="D802" s="269"/>
      <c r="E802" s="18"/>
      <c r="F802" s="270"/>
    </row>
    <row r="803" spans="1:6" x14ac:dyDescent="0.25">
      <c r="A803" s="267">
        <v>4.0999999999999996</v>
      </c>
      <c r="B803" s="206" t="s">
        <v>20</v>
      </c>
      <c r="C803" s="268">
        <v>419.8</v>
      </c>
      <c r="D803" s="269" t="s">
        <v>9</v>
      </c>
      <c r="E803" s="18"/>
      <c r="F803" s="270">
        <f t="shared" ref="F803:F812" si="111">ROUND(C803*E803,2)</f>
        <v>0</v>
      </c>
    </row>
    <row r="804" spans="1:6" x14ac:dyDescent="0.25">
      <c r="A804" s="267">
        <v>4.2</v>
      </c>
      <c r="B804" s="206" t="s">
        <v>129</v>
      </c>
      <c r="C804" s="268">
        <v>215.68</v>
      </c>
      <c r="D804" s="269" t="s">
        <v>9</v>
      </c>
      <c r="E804" s="18"/>
      <c r="F804" s="270">
        <f t="shared" si="111"/>
        <v>0</v>
      </c>
    </row>
    <row r="805" spans="1:6" x14ac:dyDescent="0.25">
      <c r="A805" s="267">
        <v>4.2</v>
      </c>
      <c r="B805" s="206" t="s">
        <v>284</v>
      </c>
      <c r="C805" s="268">
        <v>143.68</v>
      </c>
      <c r="D805" s="269" t="s">
        <v>9</v>
      </c>
      <c r="E805" s="18"/>
      <c r="F805" s="270">
        <f t="shared" si="111"/>
        <v>0</v>
      </c>
    </row>
    <row r="806" spans="1:6" x14ac:dyDescent="0.25">
      <c r="A806" s="267">
        <v>4.3</v>
      </c>
      <c r="B806" s="206" t="s">
        <v>30</v>
      </c>
      <c r="C806" s="268">
        <v>204.12</v>
      </c>
      <c r="D806" s="269" t="s">
        <v>9</v>
      </c>
      <c r="E806" s="18"/>
      <c r="F806" s="270">
        <f t="shared" si="111"/>
        <v>0</v>
      </c>
    </row>
    <row r="807" spans="1:6" x14ac:dyDescent="0.25">
      <c r="A807" s="267">
        <v>4.4000000000000004</v>
      </c>
      <c r="B807" s="206" t="s">
        <v>23</v>
      </c>
      <c r="C807" s="268">
        <v>158.12</v>
      </c>
      <c r="D807" s="269" t="s">
        <v>9</v>
      </c>
      <c r="E807" s="18"/>
      <c r="F807" s="270">
        <f t="shared" si="111"/>
        <v>0</v>
      </c>
    </row>
    <row r="808" spans="1:6" x14ac:dyDescent="0.25">
      <c r="A808" s="267">
        <v>4.5</v>
      </c>
      <c r="B808" s="206" t="s">
        <v>24</v>
      </c>
      <c r="C808" s="268">
        <v>116.6</v>
      </c>
      <c r="D808" s="269" t="s">
        <v>11</v>
      </c>
      <c r="E808" s="18"/>
      <c r="F808" s="270">
        <f t="shared" si="111"/>
        <v>0</v>
      </c>
    </row>
    <row r="809" spans="1:6" x14ac:dyDescent="0.25">
      <c r="A809" s="267">
        <v>4.5999999999999996</v>
      </c>
      <c r="B809" s="206" t="s">
        <v>493</v>
      </c>
      <c r="C809" s="268">
        <v>47.4</v>
      </c>
      <c r="D809" s="269" t="s">
        <v>11</v>
      </c>
      <c r="E809" s="18"/>
      <c r="F809" s="270">
        <f t="shared" si="111"/>
        <v>0</v>
      </c>
    </row>
    <row r="810" spans="1:6" x14ac:dyDescent="0.25">
      <c r="A810" s="267">
        <v>4.7</v>
      </c>
      <c r="B810" s="206" t="s">
        <v>96</v>
      </c>
      <c r="C810" s="268">
        <v>181.44</v>
      </c>
      <c r="D810" s="269" t="s">
        <v>9</v>
      </c>
      <c r="E810" s="18"/>
      <c r="F810" s="270">
        <f t="shared" si="111"/>
        <v>0</v>
      </c>
    </row>
    <row r="811" spans="1:6" x14ac:dyDescent="0.25">
      <c r="A811" s="267">
        <v>4.8</v>
      </c>
      <c r="B811" s="206" t="s">
        <v>793</v>
      </c>
      <c r="C811" s="268">
        <v>42.88</v>
      </c>
      <c r="D811" s="269" t="s">
        <v>9</v>
      </c>
      <c r="E811" s="18"/>
      <c r="F811" s="270">
        <f t="shared" si="111"/>
        <v>0</v>
      </c>
    </row>
    <row r="812" spans="1:6" ht="25.5" x14ac:dyDescent="0.25">
      <c r="A812" s="267">
        <v>4.9000000000000004</v>
      </c>
      <c r="B812" s="202" t="s">
        <v>285</v>
      </c>
      <c r="C812" s="268">
        <v>147.6</v>
      </c>
      <c r="D812" s="269" t="s">
        <v>11</v>
      </c>
      <c r="E812" s="18"/>
      <c r="F812" s="270">
        <f t="shared" si="111"/>
        <v>0</v>
      </c>
    </row>
    <row r="813" spans="1:6" x14ac:dyDescent="0.25">
      <c r="A813" s="271"/>
      <c r="B813" s="206"/>
      <c r="C813" s="268"/>
      <c r="D813" s="269"/>
      <c r="E813" s="18"/>
      <c r="F813" s="270"/>
    </row>
    <row r="814" spans="1:6" x14ac:dyDescent="0.25">
      <c r="A814" s="275">
        <v>5</v>
      </c>
      <c r="B814" s="206" t="s">
        <v>431</v>
      </c>
      <c r="C814" s="268">
        <v>1</v>
      </c>
      <c r="D814" s="269" t="s">
        <v>25</v>
      </c>
      <c r="E814" s="18"/>
      <c r="F814" s="270">
        <f t="shared" ref="F814" si="112">ROUND(C814*E814,2)</f>
        <v>0</v>
      </c>
    </row>
    <row r="815" spans="1:6" x14ac:dyDescent="0.25">
      <c r="A815" s="271"/>
      <c r="B815" s="206"/>
      <c r="C815" s="268"/>
      <c r="D815" s="269"/>
      <c r="E815" s="18"/>
      <c r="F815" s="270"/>
    </row>
    <row r="816" spans="1:6" x14ac:dyDescent="0.25">
      <c r="A816" s="263">
        <v>6</v>
      </c>
      <c r="B816" s="264" t="s">
        <v>138</v>
      </c>
      <c r="C816" s="268"/>
      <c r="D816" s="269"/>
      <c r="E816" s="18"/>
      <c r="F816" s="270"/>
    </row>
    <row r="817" spans="1:6" x14ac:dyDescent="0.25">
      <c r="A817" s="267">
        <v>6.1</v>
      </c>
      <c r="B817" s="206" t="s">
        <v>226</v>
      </c>
      <c r="C817" s="268">
        <v>128.86000000000001</v>
      </c>
      <c r="D817" s="269" t="s">
        <v>8</v>
      </c>
      <c r="E817" s="18"/>
      <c r="F817" s="270">
        <f t="shared" ref="F817:F818" si="113">ROUND(C817*E817,2)</f>
        <v>0</v>
      </c>
    </row>
    <row r="818" spans="1:6" x14ac:dyDescent="0.25">
      <c r="A818" s="267">
        <v>6.2</v>
      </c>
      <c r="B818" s="206" t="s">
        <v>227</v>
      </c>
      <c r="C818" s="268">
        <v>242</v>
      </c>
      <c r="D818" s="269" t="s">
        <v>99</v>
      </c>
      <c r="E818" s="18"/>
      <c r="F818" s="270">
        <f t="shared" si="113"/>
        <v>0</v>
      </c>
    </row>
    <row r="819" spans="1:6" x14ac:dyDescent="0.25">
      <c r="A819" s="271"/>
      <c r="B819" s="206"/>
      <c r="C819" s="268"/>
      <c r="D819" s="269"/>
      <c r="E819" s="18"/>
      <c r="F819" s="270"/>
    </row>
    <row r="820" spans="1:6" x14ac:dyDescent="0.25">
      <c r="A820" s="263">
        <v>7</v>
      </c>
      <c r="B820" s="264" t="s">
        <v>403</v>
      </c>
      <c r="C820" s="268"/>
      <c r="D820" s="269"/>
      <c r="E820" s="18"/>
      <c r="F820" s="270"/>
    </row>
    <row r="821" spans="1:6" x14ac:dyDescent="0.25">
      <c r="A821" s="267">
        <v>7.1</v>
      </c>
      <c r="B821" s="206" t="s">
        <v>776</v>
      </c>
      <c r="C821" s="268">
        <v>1</v>
      </c>
      <c r="D821" s="269" t="s">
        <v>10</v>
      </c>
      <c r="E821" s="18"/>
      <c r="F821" s="270">
        <f t="shared" ref="F821:F824" si="114">ROUND(C821*E821,2)</f>
        <v>0</v>
      </c>
    </row>
    <row r="822" spans="1:6" x14ac:dyDescent="0.25">
      <c r="A822" s="267">
        <v>7.2</v>
      </c>
      <c r="B822" s="206" t="s">
        <v>1013</v>
      </c>
      <c r="C822" s="268">
        <v>1</v>
      </c>
      <c r="D822" s="269" t="s">
        <v>10</v>
      </c>
      <c r="E822" s="18"/>
      <c r="F822" s="270">
        <f t="shared" si="114"/>
        <v>0</v>
      </c>
    </row>
    <row r="823" spans="1:6" x14ac:dyDescent="0.25">
      <c r="A823" s="267">
        <v>7.3</v>
      </c>
      <c r="B823" s="202" t="s">
        <v>783</v>
      </c>
      <c r="C823" s="268">
        <v>1</v>
      </c>
      <c r="D823" s="269" t="s">
        <v>10</v>
      </c>
      <c r="E823" s="18"/>
      <c r="F823" s="270">
        <f t="shared" si="114"/>
        <v>0</v>
      </c>
    </row>
    <row r="824" spans="1:6" x14ac:dyDescent="0.25">
      <c r="A824" s="267">
        <v>7.4</v>
      </c>
      <c r="B824" s="211" t="s">
        <v>996</v>
      </c>
      <c r="C824" s="268">
        <v>1</v>
      </c>
      <c r="D824" s="269" t="s">
        <v>10</v>
      </c>
      <c r="E824" s="18"/>
      <c r="F824" s="270">
        <f t="shared" si="114"/>
        <v>0</v>
      </c>
    </row>
    <row r="825" spans="1:6" x14ac:dyDescent="0.25">
      <c r="A825" s="271"/>
      <c r="B825" s="206"/>
      <c r="C825" s="268"/>
      <c r="D825" s="269"/>
      <c r="E825" s="18"/>
      <c r="F825" s="270"/>
    </row>
    <row r="826" spans="1:6" x14ac:dyDescent="0.25">
      <c r="A826" s="263">
        <v>8</v>
      </c>
      <c r="B826" s="276" t="s">
        <v>404</v>
      </c>
      <c r="C826" s="268"/>
      <c r="D826" s="269"/>
      <c r="E826" s="18"/>
      <c r="F826" s="270"/>
    </row>
    <row r="827" spans="1:6" x14ac:dyDescent="0.25">
      <c r="A827" s="267">
        <v>8.1</v>
      </c>
      <c r="B827" s="206" t="s">
        <v>189</v>
      </c>
      <c r="C827" s="268">
        <v>71.900000000000006</v>
      </c>
      <c r="D827" s="269" t="s">
        <v>11</v>
      </c>
      <c r="E827" s="18"/>
      <c r="F827" s="270">
        <f t="shared" ref="F827:F836" si="115">ROUND(C827*E827,2)</f>
        <v>0</v>
      </c>
    </row>
    <row r="828" spans="1:6" x14ac:dyDescent="0.25">
      <c r="A828" s="267">
        <v>8.1999999999999993</v>
      </c>
      <c r="B828" s="206" t="s">
        <v>432</v>
      </c>
      <c r="C828" s="268">
        <v>17.37</v>
      </c>
      <c r="D828" s="269" t="s">
        <v>11</v>
      </c>
      <c r="E828" s="18"/>
      <c r="F828" s="270">
        <f t="shared" si="115"/>
        <v>0</v>
      </c>
    </row>
    <row r="829" spans="1:6" x14ac:dyDescent="0.25">
      <c r="A829" s="267">
        <v>8.3000000000000007</v>
      </c>
      <c r="B829" s="206" t="s">
        <v>433</v>
      </c>
      <c r="C829" s="268">
        <v>10</v>
      </c>
      <c r="D829" s="269" t="s">
        <v>10</v>
      </c>
      <c r="E829" s="18"/>
      <c r="F829" s="270">
        <f t="shared" si="115"/>
        <v>0</v>
      </c>
    </row>
    <row r="830" spans="1:6" x14ac:dyDescent="0.25">
      <c r="A830" s="267">
        <v>8.4</v>
      </c>
      <c r="B830" s="206" t="s">
        <v>434</v>
      </c>
      <c r="C830" s="268">
        <v>2</v>
      </c>
      <c r="D830" s="269" t="s">
        <v>10</v>
      </c>
      <c r="E830" s="18"/>
      <c r="F830" s="270">
        <f t="shared" si="115"/>
        <v>0</v>
      </c>
    </row>
    <row r="831" spans="1:6" x14ac:dyDescent="0.25">
      <c r="A831" s="267">
        <v>8.5</v>
      </c>
      <c r="B831" s="206" t="s">
        <v>435</v>
      </c>
      <c r="C831" s="268">
        <v>1</v>
      </c>
      <c r="D831" s="269" t="s">
        <v>10</v>
      </c>
      <c r="E831" s="18"/>
      <c r="F831" s="270">
        <f t="shared" si="115"/>
        <v>0</v>
      </c>
    </row>
    <row r="832" spans="1:6" x14ac:dyDescent="0.25">
      <c r="A832" s="267">
        <v>8.6</v>
      </c>
      <c r="B832" s="206" t="s">
        <v>436</v>
      </c>
      <c r="C832" s="268">
        <v>5</v>
      </c>
      <c r="D832" s="269" t="s">
        <v>10</v>
      </c>
      <c r="E832" s="18"/>
      <c r="F832" s="270">
        <f t="shared" si="115"/>
        <v>0</v>
      </c>
    </row>
    <row r="833" spans="1:6" x14ac:dyDescent="0.25">
      <c r="A833" s="267">
        <v>8.6999999999999993</v>
      </c>
      <c r="B833" s="206" t="s">
        <v>437</v>
      </c>
      <c r="C833" s="268">
        <v>3</v>
      </c>
      <c r="D833" s="269" t="s">
        <v>10</v>
      </c>
      <c r="E833" s="18"/>
      <c r="F833" s="270">
        <f t="shared" si="115"/>
        <v>0</v>
      </c>
    </row>
    <row r="834" spans="1:6" ht="25.5" x14ac:dyDescent="0.25">
      <c r="A834" s="267">
        <v>8.8000000000000007</v>
      </c>
      <c r="B834" s="202" t="s">
        <v>438</v>
      </c>
      <c r="C834" s="268">
        <v>4</v>
      </c>
      <c r="D834" s="269" t="s">
        <v>10</v>
      </c>
      <c r="E834" s="18"/>
      <c r="F834" s="270">
        <f t="shared" si="115"/>
        <v>0</v>
      </c>
    </row>
    <row r="835" spans="1:6" ht="25.5" x14ac:dyDescent="0.25">
      <c r="A835" s="267">
        <v>8.9</v>
      </c>
      <c r="B835" s="211" t="s">
        <v>1011</v>
      </c>
      <c r="C835" s="268">
        <v>4</v>
      </c>
      <c r="D835" s="269" t="s">
        <v>10</v>
      </c>
      <c r="E835" s="18"/>
      <c r="F835" s="270">
        <f t="shared" si="115"/>
        <v>0</v>
      </c>
    </row>
    <row r="836" spans="1:6" x14ac:dyDescent="0.25">
      <c r="A836" s="274">
        <v>8.1</v>
      </c>
      <c r="B836" s="206" t="s">
        <v>991</v>
      </c>
      <c r="C836" s="268">
        <v>10</v>
      </c>
      <c r="D836" s="269" t="s">
        <v>10</v>
      </c>
      <c r="E836" s="18"/>
      <c r="F836" s="270">
        <f t="shared" si="115"/>
        <v>0</v>
      </c>
    </row>
    <row r="837" spans="1:6" x14ac:dyDescent="0.25">
      <c r="A837" s="271"/>
      <c r="B837" s="206"/>
      <c r="C837" s="268"/>
      <c r="D837" s="269"/>
      <c r="E837" s="18"/>
      <c r="F837" s="270"/>
    </row>
    <row r="838" spans="1:6" x14ac:dyDescent="0.25">
      <c r="A838" s="277">
        <v>8.1199999999999992</v>
      </c>
      <c r="B838" s="264" t="s">
        <v>439</v>
      </c>
      <c r="C838" s="268"/>
      <c r="D838" s="269"/>
      <c r="E838" s="18"/>
      <c r="F838" s="270"/>
    </row>
    <row r="839" spans="1:6" x14ac:dyDescent="0.25">
      <c r="A839" s="273" t="s">
        <v>440</v>
      </c>
      <c r="B839" s="206" t="s">
        <v>123</v>
      </c>
      <c r="C839" s="268">
        <v>76.02</v>
      </c>
      <c r="D839" s="269" t="s">
        <v>441</v>
      </c>
      <c r="E839" s="18"/>
      <c r="F839" s="270">
        <f t="shared" ref="F839:F842" si="116">ROUND(C839*E839,2)</f>
        <v>0</v>
      </c>
    </row>
    <row r="840" spans="1:6" x14ac:dyDescent="0.25">
      <c r="A840" s="273" t="s">
        <v>442</v>
      </c>
      <c r="B840" s="206" t="s">
        <v>300</v>
      </c>
      <c r="C840" s="268">
        <v>1.3</v>
      </c>
      <c r="D840" s="269" t="s">
        <v>8</v>
      </c>
      <c r="E840" s="18"/>
      <c r="F840" s="270">
        <f t="shared" si="116"/>
        <v>0</v>
      </c>
    </row>
    <row r="841" spans="1:6" x14ac:dyDescent="0.25">
      <c r="A841" s="273" t="s">
        <v>443</v>
      </c>
      <c r="B841" s="206" t="s">
        <v>302</v>
      </c>
      <c r="C841" s="268">
        <v>68.59</v>
      </c>
      <c r="D841" s="269" t="s">
        <v>6</v>
      </c>
      <c r="E841" s="18"/>
      <c r="F841" s="270">
        <f t="shared" si="116"/>
        <v>0</v>
      </c>
    </row>
    <row r="842" spans="1:6" x14ac:dyDescent="0.25">
      <c r="A842" s="273" t="s">
        <v>444</v>
      </c>
      <c r="B842" s="309" t="s">
        <v>577</v>
      </c>
      <c r="C842" s="268">
        <v>8.92</v>
      </c>
      <c r="D842" s="269" t="s">
        <v>18</v>
      </c>
      <c r="E842" s="18"/>
      <c r="F842" s="270">
        <f t="shared" si="116"/>
        <v>0</v>
      </c>
    </row>
    <row r="843" spans="1:6" x14ac:dyDescent="0.25">
      <c r="A843" s="271"/>
      <c r="B843" s="206"/>
      <c r="C843" s="268"/>
      <c r="D843" s="269"/>
      <c r="E843" s="18"/>
      <c r="F843" s="270"/>
    </row>
    <row r="844" spans="1:6" x14ac:dyDescent="0.25">
      <c r="A844" s="263">
        <v>9</v>
      </c>
      <c r="B844" s="264" t="s">
        <v>406</v>
      </c>
      <c r="C844" s="268"/>
      <c r="D844" s="269"/>
      <c r="E844" s="18"/>
      <c r="F844" s="266"/>
    </row>
    <row r="845" spans="1:6" x14ac:dyDescent="0.25">
      <c r="A845" s="87"/>
      <c r="B845" s="206"/>
      <c r="C845" s="268"/>
      <c r="D845" s="269"/>
      <c r="E845" s="18"/>
      <c r="F845" s="266"/>
    </row>
    <row r="846" spans="1:6" x14ac:dyDescent="0.25">
      <c r="A846" s="278">
        <v>9.1</v>
      </c>
      <c r="B846" s="279" t="s">
        <v>66</v>
      </c>
      <c r="C846" s="280">
        <v>1</v>
      </c>
      <c r="D846" s="281" t="s">
        <v>25</v>
      </c>
      <c r="E846" s="18"/>
      <c r="F846" s="270">
        <f t="shared" ref="F846" si="117">ROUND(C846*E846,2)</f>
        <v>0</v>
      </c>
    </row>
    <row r="847" spans="1:6" x14ac:dyDescent="0.25">
      <c r="A847" s="87"/>
      <c r="B847" s="282"/>
      <c r="C847" s="280"/>
      <c r="D847" s="281"/>
      <c r="E847" s="18"/>
      <c r="F847" s="266"/>
    </row>
    <row r="848" spans="1:6" x14ac:dyDescent="0.25">
      <c r="A848" s="283">
        <v>9.1999999999999993</v>
      </c>
      <c r="B848" s="284" t="s">
        <v>17</v>
      </c>
      <c r="C848" s="285"/>
      <c r="D848" s="286"/>
      <c r="E848" s="901"/>
      <c r="F848" s="436"/>
    </row>
    <row r="849" spans="1:6" x14ac:dyDescent="0.25">
      <c r="A849" s="287" t="s">
        <v>162</v>
      </c>
      <c r="B849" s="229" t="s">
        <v>767</v>
      </c>
      <c r="C849" s="285">
        <v>5.05</v>
      </c>
      <c r="D849" s="288" t="s">
        <v>8</v>
      </c>
      <c r="E849" s="902"/>
      <c r="F849" s="436">
        <f>ROUND(C849*E849,2)</f>
        <v>0</v>
      </c>
    </row>
    <row r="850" spans="1:6" x14ac:dyDescent="0.25">
      <c r="A850" s="289" t="s">
        <v>163</v>
      </c>
      <c r="B850" s="290" t="s">
        <v>724</v>
      </c>
      <c r="C850" s="285">
        <v>2.0699999999999998</v>
      </c>
      <c r="D850" s="288" t="s">
        <v>6</v>
      </c>
      <c r="E850" s="901"/>
      <c r="F850" s="436">
        <f t="shared" ref="F850:F851" si="118">ROUND(C850*E850,2)</f>
        <v>0</v>
      </c>
    </row>
    <row r="851" spans="1:6" x14ac:dyDescent="0.25">
      <c r="A851" s="287" t="s">
        <v>380</v>
      </c>
      <c r="B851" s="290" t="s">
        <v>681</v>
      </c>
      <c r="C851" s="285">
        <v>3.44</v>
      </c>
      <c r="D851" s="288" t="s">
        <v>18</v>
      </c>
      <c r="E851" s="903"/>
      <c r="F851" s="436">
        <f t="shared" si="118"/>
        <v>0</v>
      </c>
    </row>
    <row r="852" spans="1:6" x14ac:dyDescent="0.25">
      <c r="A852" s="87"/>
      <c r="B852" s="282"/>
      <c r="C852" s="280"/>
      <c r="D852" s="291"/>
      <c r="E852" s="18"/>
      <c r="F852" s="266"/>
    </row>
    <row r="853" spans="1:6" x14ac:dyDescent="0.25">
      <c r="A853" s="292">
        <v>9.3000000000000007</v>
      </c>
      <c r="B853" s="293" t="s">
        <v>979</v>
      </c>
      <c r="C853" s="280"/>
      <c r="D853" s="291"/>
      <c r="E853" s="18"/>
      <c r="F853" s="266"/>
    </row>
    <row r="854" spans="1:6" x14ac:dyDescent="0.25">
      <c r="A854" s="294" t="s">
        <v>381</v>
      </c>
      <c r="B854" s="279" t="s">
        <v>306</v>
      </c>
      <c r="C854" s="280">
        <v>1.45</v>
      </c>
      <c r="D854" s="295" t="s">
        <v>8</v>
      </c>
      <c r="E854" s="18"/>
      <c r="F854" s="270">
        <f t="shared" ref="F854:F860" si="119">ROUND(C854*E854,2)</f>
        <v>0</v>
      </c>
    </row>
    <row r="855" spans="1:6" x14ac:dyDescent="0.25">
      <c r="A855" s="294" t="s">
        <v>383</v>
      </c>
      <c r="B855" s="279" t="s">
        <v>308</v>
      </c>
      <c r="C855" s="280">
        <v>0.32</v>
      </c>
      <c r="D855" s="295" t="s">
        <v>8</v>
      </c>
      <c r="E855" s="18"/>
      <c r="F855" s="270">
        <f t="shared" si="119"/>
        <v>0</v>
      </c>
    </row>
    <row r="856" spans="1:6" x14ac:dyDescent="0.25">
      <c r="A856" s="294" t="s">
        <v>385</v>
      </c>
      <c r="B856" s="296" t="s">
        <v>310</v>
      </c>
      <c r="C856" s="280">
        <v>0.18</v>
      </c>
      <c r="D856" s="295" t="s">
        <v>8</v>
      </c>
      <c r="E856" s="18"/>
      <c r="F856" s="270">
        <f t="shared" si="119"/>
        <v>0</v>
      </c>
    </row>
    <row r="857" spans="1:6" x14ac:dyDescent="0.25">
      <c r="A857" s="294" t="s">
        <v>387</v>
      </c>
      <c r="B857" s="279" t="s">
        <v>312</v>
      </c>
      <c r="C857" s="280">
        <v>0.11</v>
      </c>
      <c r="D857" s="295" t="s">
        <v>8</v>
      </c>
      <c r="E857" s="18"/>
      <c r="F857" s="270">
        <f t="shared" si="119"/>
        <v>0</v>
      </c>
    </row>
    <row r="858" spans="1:6" x14ac:dyDescent="0.25">
      <c r="A858" s="294" t="s">
        <v>389</v>
      </c>
      <c r="B858" s="279" t="s">
        <v>314</v>
      </c>
      <c r="C858" s="280">
        <v>0.37</v>
      </c>
      <c r="D858" s="295" t="s">
        <v>8</v>
      </c>
      <c r="E858" s="18"/>
      <c r="F858" s="270">
        <f t="shared" si="119"/>
        <v>0</v>
      </c>
    </row>
    <row r="859" spans="1:6" x14ac:dyDescent="0.25">
      <c r="A859" s="294" t="s">
        <v>445</v>
      </c>
      <c r="B859" s="279" t="s">
        <v>316</v>
      </c>
      <c r="C859" s="280">
        <v>0.12</v>
      </c>
      <c r="D859" s="295" t="s">
        <v>8</v>
      </c>
      <c r="E859" s="18"/>
      <c r="F859" s="270">
        <f t="shared" si="119"/>
        <v>0</v>
      </c>
    </row>
    <row r="860" spans="1:6" x14ac:dyDescent="0.25">
      <c r="A860" s="294" t="s">
        <v>446</v>
      </c>
      <c r="B860" s="279" t="s">
        <v>318</v>
      </c>
      <c r="C860" s="280">
        <v>0.81</v>
      </c>
      <c r="D860" s="295" t="s">
        <v>8</v>
      </c>
      <c r="E860" s="18"/>
      <c r="F860" s="270">
        <f t="shared" si="119"/>
        <v>0</v>
      </c>
    </row>
    <row r="861" spans="1:6" x14ac:dyDescent="0.25">
      <c r="A861" s="87"/>
      <c r="B861" s="282"/>
      <c r="C861" s="280"/>
      <c r="D861" s="291"/>
      <c r="E861" s="18"/>
      <c r="F861" s="266"/>
    </row>
    <row r="862" spans="1:6" x14ac:dyDescent="0.25">
      <c r="A862" s="292">
        <v>9.4</v>
      </c>
      <c r="B862" s="293" t="s">
        <v>149</v>
      </c>
      <c r="C862" s="280"/>
      <c r="D862" s="291"/>
      <c r="E862" s="18"/>
      <c r="F862" s="266"/>
    </row>
    <row r="863" spans="1:6" x14ac:dyDescent="0.25">
      <c r="A863" s="294" t="s">
        <v>391</v>
      </c>
      <c r="B863" s="20" t="s">
        <v>320</v>
      </c>
      <c r="C863" s="280">
        <v>4.82</v>
      </c>
      <c r="D863" s="281" t="s">
        <v>9</v>
      </c>
      <c r="E863" s="18"/>
      <c r="F863" s="270">
        <f t="shared" ref="F863:F864" si="120">ROUND(C863*E863,2)</f>
        <v>0</v>
      </c>
    </row>
    <row r="864" spans="1:6" x14ac:dyDescent="0.25">
      <c r="A864" s="294" t="s">
        <v>392</v>
      </c>
      <c r="B864" s="20" t="s">
        <v>322</v>
      </c>
      <c r="C864" s="280">
        <v>22.69</v>
      </c>
      <c r="D864" s="281" t="s">
        <v>9</v>
      </c>
      <c r="E864" s="18"/>
      <c r="F864" s="270">
        <f t="shared" si="120"/>
        <v>0</v>
      </c>
    </row>
    <row r="865" spans="1:6" x14ac:dyDescent="0.25">
      <c r="A865" s="87"/>
      <c r="B865" s="282"/>
      <c r="C865" s="280"/>
      <c r="D865" s="291"/>
      <c r="E865" s="18"/>
      <c r="F865" s="266"/>
    </row>
    <row r="866" spans="1:6" x14ac:dyDescent="0.25">
      <c r="A866" s="292">
        <v>9.5</v>
      </c>
      <c r="B866" s="293" t="s">
        <v>36</v>
      </c>
      <c r="C866" s="280"/>
      <c r="D866" s="291"/>
      <c r="E866" s="18"/>
      <c r="F866" s="266"/>
    </row>
    <row r="867" spans="1:6" x14ac:dyDescent="0.25">
      <c r="A867" s="294" t="s">
        <v>393</v>
      </c>
      <c r="B867" s="279" t="s">
        <v>20</v>
      </c>
      <c r="C867" s="280">
        <v>9.77</v>
      </c>
      <c r="D867" s="281" t="s">
        <v>9</v>
      </c>
      <c r="E867" s="18"/>
      <c r="F867" s="270">
        <f t="shared" ref="F867:F877" si="121">ROUND(C867*E867,2)</f>
        <v>0</v>
      </c>
    </row>
    <row r="868" spans="1:6" x14ac:dyDescent="0.25">
      <c r="A868" s="294" t="s">
        <v>394</v>
      </c>
      <c r="B868" s="279" t="s">
        <v>22</v>
      </c>
      <c r="C868" s="280">
        <v>26.04</v>
      </c>
      <c r="D868" s="281" t="s">
        <v>9</v>
      </c>
      <c r="E868" s="18"/>
      <c r="F868" s="270">
        <f t="shared" si="121"/>
        <v>0</v>
      </c>
    </row>
    <row r="869" spans="1:6" x14ac:dyDescent="0.25">
      <c r="A869" s="294" t="s">
        <v>395</v>
      </c>
      <c r="B869" s="279" t="s">
        <v>30</v>
      </c>
      <c r="C869" s="280">
        <v>20.94</v>
      </c>
      <c r="D869" s="281" t="s">
        <v>9</v>
      </c>
      <c r="E869" s="18"/>
      <c r="F869" s="270">
        <f t="shared" si="121"/>
        <v>0</v>
      </c>
    </row>
    <row r="870" spans="1:6" x14ac:dyDescent="0.25">
      <c r="A870" s="294" t="s">
        <v>447</v>
      </c>
      <c r="B870" s="279" t="s">
        <v>327</v>
      </c>
      <c r="C870" s="280">
        <v>9.6199999999999992</v>
      </c>
      <c r="D870" s="281" t="s">
        <v>9</v>
      </c>
      <c r="E870" s="18"/>
      <c r="F870" s="270">
        <f t="shared" si="121"/>
        <v>0</v>
      </c>
    </row>
    <row r="871" spans="1:6" x14ac:dyDescent="0.25">
      <c r="A871" s="294" t="s">
        <v>448</v>
      </c>
      <c r="B871" s="279" t="s">
        <v>24</v>
      </c>
      <c r="C871" s="280">
        <v>47.6</v>
      </c>
      <c r="D871" s="291" t="s">
        <v>11</v>
      </c>
      <c r="E871" s="18"/>
      <c r="F871" s="270">
        <f t="shared" si="121"/>
        <v>0</v>
      </c>
    </row>
    <row r="872" spans="1:6" x14ac:dyDescent="0.25">
      <c r="A872" s="294" t="s">
        <v>449</v>
      </c>
      <c r="B872" s="279" t="s">
        <v>35</v>
      </c>
      <c r="C872" s="280">
        <v>2.02</v>
      </c>
      <c r="D872" s="291" t="s">
        <v>11</v>
      </c>
      <c r="E872" s="18"/>
      <c r="F872" s="270">
        <f t="shared" si="121"/>
        <v>0</v>
      </c>
    </row>
    <row r="873" spans="1:6" x14ac:dyDescent="0.25">
      <c r="A873" s="294" t="s">
        <v>450</v>
      </c>
      <c r="B873" s="279" t="s">
        <v>60</v>
      </c>
      <c r="C873" s="280">
        <v>10.1</v>
      </c>
      <c r="D873" s="291" t="s">
        <v>11</v>
      </c>
      <c r="E873" s="18"/>
      <c r="F873" s="270">
        <f t="shared" si="121"/>
        <v>0</v>
      </c>
    </row>
    <row r="874" spans="1:6" x14ac:dyDescent="0.25">
      <c r="A874" s="294" t="s">
        <v>451</v>
      </c>
      <c r="B874" s="279" t="s">
        <v>332</v>
      </c>
      <c r="C874" s="280">
        <v>6.02</v>
      </c>
      <c r="D874" s="291" t="s">
        <v>11</v>
      </c>
      <c r="E874" s="18"/>
      <c r="F874" s="270">
        <f t="shared" si="121"/>
        <v>0</v>
      </c>
    </row>
    <row r="875" spans="1:6" x14ac:dyDescent="0.25">
      <c r="A875" s="294" t="s">
        <v>452</v>
      </c>
      <c r="B875" s="279" t="s">
        <v>334</v>
      </c>
      <c r="C875" s="280">
        <v>10.58</v>
      </c>
      <c r="D875" s="281" t="s">
        <v>9</v>
      </c>
      <c r="E875" s="18"/>
      <c r="F875" s="270">
        <f t="shared" si="121"/>
        <v>0</v>
      </c>
    </row>
    <row r="876" spans="1:6" x14ac:dyDescent="0.25">
      <c r="A876" s="294" t="s">
        <v>453</v>
      </c>
      <c r="B876" s="279" t="s">
        <v>336</v>
      </c>
      <c r="C876" s="280">
        <v>2.84</v>
      </c>
      <c r="D876" s="281" t="s">
        <v>9</v>
      </c>
      <c r="E876" s="18"/>
      <c r="F876" s="270">
        <f t="shared" si="121"/>
        <v>0</v>
      </c>
    </row>
    <row r="877" spans="1:6" x14ac:dyDescent="0.25">
      <c r="A877" s="294" t="s">
        <v>454</v>
      </c>
      <c r="B877" s="279" t="s">
        <v>338</v>
      </c>
      <c r="C877" s="280">
        <v>44.14</v>
      </c>
      <c r="D877" s="281" t="s">
        <v>9</v>
      </c>
      <c r="E877" s="18"/>
      <c r="F877" s="270">
        <f t="shared" si="121"/>
        <v>0</v>
      </c>
    </row>
    <row r="878" spans="1:6" x14ac:dyDescent="0.25">
      <c r="A878" s="87"/>
      <c r="B878" s="282"/>
      <c r="C878" s="280"/>
      <c r="D878" s="291"/>
      <c r="E878" s="18"/>
      <c r="F878" s="266"/>
    </row>
    <row r="879" spans="1:6" x14ac:dyDescent="0.25">
      <c r="A879" s="278">
        <v>9.6</v>
      </c>
      <c r="B879" s="296" t="s">
        <v>339</v>
      </c>
      <c r="C879" s="280">
        <v>5.3</v>
      </c>
      <c r="D879" s="281" t="s">
        <v>9</v>
      </c>
      <c r="E879" s="18"/>
      <c r="F879" s="270">
        <f t="shared" ref="F879" si="122">ROUND(C879*E879,2)</f>
        <v>0</v>
      </c>
    </row>
    <row r="880" spans="1:6" x14ac:dyDescent="0.25">
      <c r="A880" s="87"/>
      <c r="B880" s="282"/>
      <c r="C880" s="280"/>
      <c r="D880" s="281"/>
      <c r="E880" s="18"/>
      <c r="F880" s="266"/>
    </row>
    <row r="881" spans="1:6" x14ac:dyDescent="0.25">
      <c r="A881" s="278">
        <v>9.6999999999999993</v>
      </c>
      <c r="B881" s="279" t="s">
        <v>793</v>
      </c>
      <c r="C881" s="280">
        <v>6.06</v>
      </c>
      <c r="D881" s="281" t="s">
        <v>9</v>
      </c>
      <c r="E881" s="18"/>
      <c r="F881" s="270">
        <f t="shared" ref="F881" si="123">ROUND(C881*E881,2)</f>
        <v>0</v>
      </c>
    </row>
    <row r="882" spans="1:6" x14ac:dyDescent="0.25">
      <c r="A882" s="87"/>
      <c r="B882" s="282"/>
      <c r="C882" s="280"/>
      <c r="D882" s="291"/>
      <c r="E882" s="18"/>
      <c r="F882" s="266"/>
    </row>
    <row r="883" spans="1:6" x14ac:dyDescent="0.25">
      <c r="A883" s="292">
        <v>9.8000000000000007</v>
      </c>
      <c r="B883" s="297" t="s">
        <v>407</v>
      </c>
      <c r="C883" s="280"/>
      <c r="D883" s="291"/>
      <c r="E883" s="18"/>
      <c r="F883" s="266"/>
    </row>
    <row r="884" spans="1:6" x14ac:dyDescent="0.25">
      <c r="A884" s="294" t="s">
        <v>455</v>
      </c>
      <c r="B884" s="279" t="s">
        <v>341</v>
      </c>
      <c r="C884" s="280">
        <v>15.2</v>
      </c>
      <c r="D884" s="291" t="s">
        <v>11</v>
      </c>
      <c r="E884" s="18"/>
      <c r="F884" s="270">
        <f t="shared" ref="F884:F886" si="124">ROUND(C884*E884,2)</f>
        <v>0</v>
      </c>
    </row>
    <row r="885" spans="1:6" x14ac:dyDescent="0.25">
      <c r="A885" s="294" t="s">
        <v>456</v>
      </c>
      <c r="B885" s="296" t="s">
        <v>790</v>
      </c>
      <c r="C885" s="280">
        <v>1</v>
      </c>
      <c r="D885" s="298" t="s">
        <v>10</v>
      </c>
      <c r="E885" s="18"/>
      <c r="F885" s="270">
        <f t="shared" si="124"/>
        <v>0</v>
      </c>
    </row>
    <row r="886" spans="1:6" x14ac:dyDescent="0.25">
      <c r="A886" s="294" t="s">
        <v>457</v>
      </c>
      <c r="B886" s="279" t="s">
        <v>344</v>
      </c>
      <c r="C886" s="299">
        <v>1</v>
      </c>
      <c r="D886" s="298" t="s">
        <v>10</v>
      </c>
      <c r="E886" s="18"/>
      <c r="F886" s="270">
        <f t="shared" si="124"/>
        <v>0</v>
      </c>
    </row>
    <row r="887" spans="1:6" x14ac:dyDescent="0.25">
      <c r="A887" s="87"/>
      <c r="B887" s="282"/>
      <c r="C887" s="280"/>
      <c r="D887" s="291"/>
      <c r="E887" s="18"/>
      <c r="F887" s="266"/>
    </row>
    <row r="888" spans="1:6" x14ac:dyDescent="0.25">
      <c r="A888" s="292">
        <v>9.9</v>
      </c>
      <c r="B888" s="300" t="s">
        <v>408</v>
      </c>
      <c r="C888" s="280"/>
      <c r="D888" s="291"/>
      <c r="E888" s="18"/>
      <c r="F888" s="266"/>
    </row>
    <row r="889" spans="1:6" x14ac:dyDescent="0.25">
      <c r="A889" s="294" t="s">
        <v>458</v>
      </c>
      <c r="B889" s="296" t="s">
        <v>346</v>
      </c>
      <c r="C889" s="280">
        <v>23.25</v>
      </c>
      <c r="D889" s="291" t="s">
        <v>12</v>
      </c>
      <c r="E889" s="18"/>
      <c r="F889" s="270">
        <f t="shared" ref="F889:F890" si="125">ROUND(C889*E889,2)</f>
        <v>0</v>
      </c>
    </row>
    <row r="890" spans="1:6" x14ac:dyDescent="0.25">
      <c r="A890" s="294" t="s">
        <v>459</v>
      </c>
      <c r="B890" s="279" t="s">
        <v>348</v>
      </c>
      <c r="C890" s="299">
        <v>1</v>
      </c>
      <c r="D890" s="298" t="s">
        <v>10</v>
      </c>
      <c r="E890" s="18"/>
      <c r="F890" s="270">
        <f t="shared" si="125"/>
        <v>0</v>
      </c>
    </row>
    <row r="891" spans="1:6" x14ac:dyDescent="0.25">
      <c r="A891" s="87"/>
      <c r="B891" s="301"/>
      <c r="C891" s="280"/>
      <c r="D891" s="302"/>
      <c r="E891" s="18"/>
      <c r="F891" s="266"/>
    </row>
    <row r="892" spans="1:6" x14ac:dyDescent="0.25">
      <c r="A892" s="303">
        <v>9.1</v>
      </c>
      <c r="B892" s="300" t="s">
        <v>740</v>
      </c>
      <c r="C892" s="280"/>
      <c r="D892" s="302"/>
      <c r="E892" s="18"/>
      <c r="F892" s="266"/>
    </row>
    <row r="893" spans="1:6" x14ac:dyDescent="0.25">
      <c r="A893" s="294" t="s">
        <v>460</v>
      </c>
      <c r="B893" s="279" t="s">
        <v>68</v>
      </c>
      <c r="C893" s="299">
        <v>1</v>
      </c>
      <c r="D893" s="298" t="s">
        <v>10</v>
      </c>
      <c r="E893" s="18"/>
      <c r="F893" s="270">
        <f t="shared" ref="F893:F905" si="126">ROUND(C893*E893,2)</f>
        <v>0</v>
      </c>
    </row>
    <row r="894" spans="1:6" x14ac:dyDescent="0.25">
      <c r="A894" s="294" t="s">
        <v>461</v>
      </c>
      <c r="B894" s="279" t="s">
        <v>351</v>
      </c>
      <c r="C894" s="299">
        <v>1</v>
      </c>
      <c r="D894" s="298" t="s">
        <v>10</v>
      </c>
      <c r="E894" s="18"/>
      <c r="F894" s="270">
        <f t="shared" si="126"/>
        <v>0</v>
      </c>
    </row>
    <row r="895" spans="1:6" ht="25.5" x14ac:dyDescent="0.25">
      <c r="A895" s="294" t="s">
        <v>462</v>
      </c>
      <c r="B895" s="190" t="s">
        <v>792</v>
      </c>
      <c r="C895" s="299">
        <v>1</v>
      </c>
      <c r="D895" s="298" t="s">
        <v>10</v>
      </c>
      <c r="E895" s="18"/>
      <c r="F895" s="270">
        <f t="shared" si="126"/>
        <v>0</v>
      </c>
    </row>
    <row r="896" spans="1:6" x14ac:dyDescent="0.25">
      <c r="A896" s="294" t="s">
        <v>463</v>
      </c>
      <c r="B896" s="279" t="s">
        <v>67</v>
      </c>
      <c r="C896" s="299">
        <v>1</v>
      </c>
      <c r="D896" s="298" t="s">
        <v>10</v>
      </c>
      <c r="E896" s="18"/>
      <c r="F896" s="270">
        <f t="shared" si="126"/>
        <v>0</v>
      </c>
    </row>
    <row r="897" spans="1:6" x14ac:dyDescent="0.25">
      <c r="A897" s="294" t="s">
        <v>464</v>
      </c>
      <c r="B897" s="279" t="s">
        <v>355</v>
      </c>
      <c r="C897" s="304">
        <v>1</v>
      </c>
      <c r="D897" s="298" t="s">
        <v>10</v>
      </c>
      <c r="E897" s="18"/>
      <c r="F897" s="270">
        <f t="shared" si="126"/>
        <v>0</v>
      </c>
    </row>
    <row r="898" spans="1:6" x14ac:dyDescent="0.25">
      <c r="A898" s="294" t="s">
        <v>465</v>
      </c>
      <c r="B898" s="279" t="s">
        <v>795</v>
      </c>
      <c r="C898" s="304">
        <v>1</v>
      </c>
      <c r="D898" s="298" t="s">
        <v>10</v>
      </c>
      <c r="E898" s="18"/>
      <c r="F898" s="270">
        <f t="shared" si="126"/>
        <v>0</v>
      </c>
    </row>
    <row r="899" spans="1:6" x14ac:dyDescent="0.25">
      <c r="A899" s="294" t="s">
        <v>466</v>
      </c>
      <c r="B899" s="279" t="s">
        <v>359</v>
      </c>
      <c r="C899" s="299">
        <v>1</v>
      </c>
      <c r="D899" s="298" t="s">
        <v>10</v>
      </c>
      <c r="E899" s="18"/>
      <c r="F899" s="270">
        <f t="shared" si="126"/>
        <v>0</v>
      </c>
    </row>
    <row r="900" spans="1:6" x14ac:dyDescent="0.25">
      <c r="A900" s="294" t="s">
        <v>467</v>
      </c>
      <c r="B900" s="279" t="s">
        <v>361</v>
      </c>
      <c r="C900" s="299">
        <v>1</v>
      </c>
      <c r="D900" s="298" t="s">
        <v>10</v>
      </c>
      <c r="E900" s="18"/>
      <c r="F900" s="270">
        <f t="shared" si="126"/>
        <v>0</v>
      </c>
    </row>
    <row r="901" spans="1:6" x14ac:dyDescent="0.25">
      <c r="A901" s="294" t="s">
        <v>468</v>
      </c>
      <c r="B901" s="279" t="s">
        <v>62</v>
      </c>
      <c r="C901" s="299">
        <v>1</v>
      </c>
      <c r="D901" s="305" t="s">
        <v>25</v>
      </c>
      <c r="E901" s="18"/>
      <c r="F901" s="270">
        <f t="shared" si="126"/>
        <v>0</v>
      </c>
    </row>
    <row r="902" spans="1:6" x14ac:dyDescent="0.25">
      <c r="A902" s="294" t="s">
        <v>469</v>
      </c>
      <c r="B902" s="279" t="s">
        <v>80</v>
      </c>
      <c r="C902" s="299">
        <v>1</v>
      </c>
      <c r="D902" s="305" t="s">
        <v>25</v>
      </c>
      <c r="E902" s="18"/>
      <c r="F902" s="270">
        <f t="shared" si="126"/>
        <v>0</v>
      </c>
    </row>
    <row r="903" spans="1:6" x14ac:dyDescent="0.25">
      <c r="A903" s="294" t="s">
        <v>470</v>
      </c>
      <c r="B903" s="279" t="s">
        <v>365</v>
      </c>
      <c r="C903" s="299">
        <v>2</v>
      </c>
      <c r="D903" s="298" t="s">
        <v>10</v>
      </c>
      <c r="E903" s="18"/>
      <c r="F903" s="270">
        <f t="shared" si="126"/>
        <v>0</v>
      </c>
    </row>
    <row r="904" spans="1:6" x14ac:dyDescent="0.25">
      <c r="A904" s="294" t="s">
        <v>471</v>
      </c>
      <c r="B904" s="279" t="s">
        <v>367</v>
      </c>
      <c r="C904" s="299">
        <v>1</v>
      </c>
      <c r="D904" s="298" t="s">
        <v>10</v>
      </c>
      <c r="E904" s="18"/>
      <c r="F904" s="270">
        <f t="shared" si="126"/>
        <v>0</v>
      </c>
    </row>
    <row r="905" spans="1:6" x14ac:dyDescent="0.25">
      <c r="A905" s="294" t="s">
        <v>472</v>
      </c>
      <c r="B905" s="306" t="s">
        <v>369</v>
      </c>
      <c r="C905" s="299">
        <v>1</v>
      </c>
      <c r="D905" s="298" t="s">
        <v>10</v>
      </c>
      <c r="E905" s="18"/>
      <c r="F905" s="270">
        <f t="shared" si="126"/>
        <v>0</v>
      </c>
    </row>
    <row r="906" spans="1:6" x14ac:dyDescent="0.25">
      <c r="A906" s="87"/>
      <c r="B906" s="164"/>
      <c r="C906" s="299"/>
      <c r="D906" s="305"/>
      <c r="E906" s="18"/>
      <c r="F906" s="266"/>
    </row>
    <row r="907" spans="1:6" x14ac:dyDescent="0.25">
      <c r="A907" s="303">
        <v>9.11</v>
      </c>
      <c r="B907" s="293" t="s">
        <v>736</v>
      </c>
      <c r="C907" s="280"/>
      <c r="D907" s="291"/>
      <c r="E907" s="18"/>
      <c r="F907" s="266"/>
    </row>
    <row r="908" spans="1:6" x14ac:dyDescent="0.25">
      <c r="A908" s="294" t="s">
        <v>473</v>
      </c>
      <c r="B908" s="279" t="s">
        <v>371</v>
      </c>
      <c r="C908" s="280">
        <v>1</v>
      </c>
      <c r="D908" s="298" t="s">
        <v>10</v>
      </c>
      <c r="E908" s="873"/>
      <c r="F908" s="270">
        <f t="shared" ref="F908:F912" si="127">ROUND(C908*E908,2)</f>
        <v>0</v>
      </c>
    </row>
    <row r="909" spans="1:6" x14ac:dyDescent="0.25">
      <c r="A909" s="294" t="s">
        <v>474</v>
      </c>
      <c r="B909" s="279" t="s">
        <v>373</v>
      </c>
      <c r="C909" s="280">
        <v>6</v>
      </c>
      <c r="D909" s="298" t="s">
        <v>10</v>
      </c>
      <c r="E909" s="18"/>
      <c r="F909" s="270">
        <f t="shared" si="127"/>
        <v>0</v>
      </c>
    </row>
    <row r="910" spans="1:6" x14ac:dyDescent="0.25">
      <c r="A910" s="294" t="s">
        <v>475</v>
      </c>
      <c r="B910" s="279" t="s">
        <v>375</v>
      </c>
      <c r="C910" s="280">
        <v>3</v>
      </c>
      <c r="D910" s="298" t="s">
        <v>10</v>
      </c>
      <c r="E910" s="18"/>
      <c r="F910" s="270">
        <f t="shared" si="127"/>
        <v>0</v>
      </c>
    </row>
    <row r="911" spans="1:6" x14ac:dyDescent="0.25">
      <c r="A911" s="294" t="s">
        <v>476</v>
      </c>
      <c r="B911" s="279" t="s">
        <v>135</v>
      </c>
      <c r="C911" s="280">
        <v>2</v>
      </c>
      <c r="D911" s="298" t="s">
        <v>10</v>
      </c>
      <c r="E911" s="18"/>
      <c r="F911" s="270">
        <f t="shared" si="127"/>
        <v>0</v>
      </c>
    </row>
    <row r="912" spans="1:6" x14ac:dyDescent="0.25">
      <c r="A912" s="294" t="s">
        <v>477</v>
      </c>
      <c r="B912" s="279" t="s">
        <v>378</v>
      </c>
      <c r="C912" s="280">
        <v>1</v>
      </c>
      <c r="D912" s="298" t="s">
        <v>10</v>
      </c>
      <c r="E912" s="18"/>
      <c r="F912" s="270">
        <f t="shared" si="127"/>
        <v>0</v>
      </c>
    </row>
    <row r="913" spans="1:6" x14ac:dyDescent="0.25">
      <c r="A913" s="87"/>
      <c r="B913" s="307"/>
      <c r="C913" s="280"/>
      <c r="D913" s="291"/>
      <c r="E913" s="18"/>
      <c r="F913" s="266"/>
    </row>
    <row r="914" spans="1:6" x14ac:dyDescent="0.25">
      <c r="A914" s="100">
        <v>9.1199999999999992</v>
      </c>
      <c r="B914" s="308" t="s">
        <v>379</v>
      </c>
      <c r="C914" s="280">
        <v>1</v>
      </c>
      <c r="D914" s="298" t="s">
        <v>10</v>
      </c>
      <c r="E914" s="18"/>
      <c r="F914" s="270">
        <f t="shared" ref="F914" si="128">ROUND(C914*E914,2)</f>
        <v>0</v>
      </c>
    </row>
    <row r="915" spans="1:6" x14ac:dyDescent="0.25">
      <c r="A915" s="271"/>
      <c r="B915" s="206"/>
      <c r="C915" s="268"/>
      <c r="D915" s="269"/>
      <c r="E915" s="18"/>
      <c r="F915" s="270"/>
    </row>
    <row r="916" spans="1:6" x14ac:dyDescent="0.25">
      <c r="A916" s="263">
        <v>10</v>
      </c>
      <c r="B916" s="264" t="s">
        <v>478</v>
      </c>
      <c r="C916" s="268"/>
      <c r="D916" s="269"/>
      <c r="E916" s="18"/>
      <c r="F916" s="270"/>
    </row>
    <row r="917" spans="1:6" x14ac:dyDescent="0.25">
      <c r="A917" s="267">
        <v>10.1</v>
      </c>
      <c r="B917" s="206" t="s">
        <v>66</v>
      </c>
      <c r="C917" s="268">
        <v>90.4</v>
      </c>
      <c r="D917" s="269" t="s">
        <v>11</v>
      </c>
      <c r="E917" s="18"/>
      <c r="F917" s="270">
        <f t="shared" ref="F917" si="129">ROUND(C917*E917,2)</f>
        <v>0</v>
      </c>
    </row>
    <row r="918" spans="1:6" x14ac:dyDescent="0.25">
      <c r="A918" s="271"/>
      <c r="B918" s="206"/>
      <c r="C918" s="268"/>
      <c r="D918" s="269"/>
      <c r="E918" s="18"/>
      <c r="F918" s="270"/>
    </row>
    <row r="919" spans="1:6" x14ac:dyDescent="0.25">
      <c r="A919" s="272">
        <v>10.199999999999999</v>
      </c>
      <c r="B919" s="264" t="s">
        <v>151</v>
      </c>
      <c r="C919" s="268"/>
      <c r="D919" s="269"/>
      <c r="E919" s="18"/>
      <c r="F919" s="270"/>
    </row>
    <row r="920" spans="1:6" x14ac:dyDescent="0.25">
      <c r="A920" s="273" t="s">
        <v>479</v>
      </c>
      <c r="B920" s="206" t="s">
        <v>139</v>
      </c>
      <c r="C920" s="268">
        <v>36.07</v>
      </c>
      <c r="D920" s="269" t="s">
        <v>5</v>
      </c>
      <c r="E920" s="18"/>
      <c r="F920" s="270">
        <f t="shared" ref="F920:F922" si="130">ROUND(C920*E920,2)</f>
        <v>0</v>
      </c>
    </row>
    <row r="921" spans="1:6" x14ac:dyDescent="0.25">
      <c r="A921" s="273" t="s">
        <v>480</v>
      </c>
      <c r="B921" s="164" t="s">
        <v>768</v>
      </c>
      <c r="C921" s="268">
        <v>14.2</v>
      </c>
      <c r="D921" s="269" t="s">
        <v>6</v>
      </c>
      <c r="E921" s="18"/>
      <c r="F921" s="270">
        <f t="shared" si="130"/>
        <v>0</v>
      </c>
    </row>
    <row r="922" spans="1:6" x14ac:dyDescent="0.25">
      <c r="A922" s="273" t="s">
        <v>481</v>
      </c>
      <c r="B922" s="309" t="s">
        <v>577</v>
      </c>
      <c r="C922" s="268">
        <v>26.24</v>
      </c>
      <c r="D922" s="269" t="s">
        <v>18</v>
      </c>
      <c r="E922" s="18"/>
      <c r="F922" s="270">
        <f t="shared" si="130"/>
        <v>0</v>
      </c>
    </row>
    <row r="923" spans="1:6" x14ac:dyDescent="0.25">
      <c r="A923" s="271"/>
      <c r="B923" s="206"/>
      <c r="C923" s="268"/>
      <c r="D923" s="269"/>
      <c r="E923" s="18"/>
      <c r="F923" s="270"/>
    </row>
    <row r="924" spans="1:6" x14ac:dyDescent="0.25">
      <c r="A924" s="272">
        <v>10.3</v>
      </c>
      <c r="B924" s="264" t="s">
        <v>148</v>
      </c>
      <c r="C924" s="268"/>
      <c r="D924" s="269"/>
      <c r="E924" s="18"/>
      <c r="F924" s="270"/>
    </row>
    <row r="925" spans="1:6" x14ac:dyDescent="0.25">
      <c r="A925" s="273" t="s">
        <v>482</v>
      </c>
      <c r="B925" s="206" t="s">
        <v>141</v>
      </c>
      <c r="C925" s="268">
        <v>8.17</v>
      </c>
      <c r="D925" s="269" t="s">
        <v>8</v>
      </c>
      <c r="E925" s="18"/>
      <c r="F925" s="270">
        <f t="shared" ref="F925:F929" si="131">ROUND(C925*E925,2)</f>
        <v>0</v>
      </c>
    </row>
    <row r="926" spans="1:6" x14ac:dyDescent="0.25">
      <c r="A926" s="273" t="s">
        <v>483</v>
      </c>
      <c r="B926" s="206" t="s">
        <v>142</v>
      </c>
      <c r="C926" s="268">
        <v>2.0699999999999998</v>
      </c>
      <c r="D926" s="269" t="s">
        <v>8</v>
      </c>
      <c r="E926" s="18"/>
      <c r="F926" s="270">
        <f t="shared" si="131"/>
        <v>0</v>
      </c>
    </row>
    <row r="927" spans="1:6" x14ac:dyDescent="0.25">
      <c r="A927" s="273" t="s">
        <v>484</v>
      </c>
      <c r="B927" s="206" t="s">
        <v>143</v>
      </c>
      <c r="C927" s="268">
        <v>1.66</v>
      </c>
      <c r="D927" s="269" t="s">
        <v>8</v>
      </c>
      <c r="E927" s="18"/>
      <c r="F927" s="270">
        <f t="shared" si="131"/>
        <v>0</v>
      </c>
    </row>
    <row r="928" spans="1:6" x14ac:dyDescent="0.25">
      <c r="A928" s="273" t="s">
        <v>485</v>
      </c>
      <c r="B928" s="206" t="s">
        <v>946</v>
      </c>
      <c r="C928" s="268">
        <v>3.27</v>
      </c>
      <c r="D928" s="269" t="s">
        <v>8</v>
      </c>
      <c r="E928" s="18"/>
      <c r="F928" s="270">
        <f t="shared" si="131"/>
        <v>0</v>
      </c>
    </row>
    <row r="929" spans="1:6" x14ac:dyDescent="0.25">
      <c r="A929" s="273" t="s">
        <v>486</v>
      </c>
      <c r="B929" s="206" t="s">
        <v>145</v>
      </c>
      <c r="C929" s="268">
        <v>1.51</v>
      </c>
      <c r="D929" s="269" t="s">
        <v>8</v>
      </c>
      <c r="E929" s="18"/>
      <c r="F929" s="270">
        <f t="shared" si="131"/>
        <v>0</v>
      </c>
    </row>
    <row r="930" spans="1:6" x14ac:dyDescent="0.25">
      <c r="A930" s="271"/>
      <c r="B930" s="206"/>
      <c r="C930" s="268"/>
      <c r="D930" s="269"/>
      <c r="E930" s="18"/>
      <c r="F930" s="270"/>
    </row>
    <row r="931" spans="1:6" x14ac:dyDescent="0.25">
      <c r="A931" s="272">
        <v>10.4</v>
      </c>
      <c r="B931" s="264" t="s">
        <v>149</v>
      </c>
      <c r="C931" s="268"/>
      <c r="D931" s="269"/>
      <c r="E931" s="18"/>
      <c r="F931" s="270"/>
    </row>
    <row r="932" spans="1:6" x14ac:dyDescent="0.25">
      <c r="A932" s="273" t="s">
        <v>487</v>
      </c>
      <c r="B932" s="206" t="s">
        <v>132</v>
      </c>
      <c r="C932" s="268">
        <v>49.08</v>
      </c>
      <c r="D932" s="269" t="s">
        <v>9</v>
      </c>
      <c r="E932" s="18"/>
      <c r="F932" s="270">
        <f t="shared" ref="F932:F933" si="132">ROUND(C932*E932,2)</f>
        <v>0</v>
      </c>
    </row>
    <row r="933" spans="1:6" x14ac:dyDescent="0.25">
      <c r="A933" s="273" t="s">
        <v>488</v>
      </c>
      <c r="B933" s="206" t="s">
        <v>146</v>
      </c>
      <c r="C933" s="268">
        <v>130.88</v>
      </c>
      <c r="D933" s="269" t="s">
        <v>9</v>
      </c>
      <c r="E933" s="18"/>
      <c r="F933" s="270">
        <f t="shared" si="132"/>
        <v>0</v>
      </c>
    </row>
    <row r="934" spans="1:6" x14ac:dyDescent="0.25">
      <c r="A934" s="271"/>
      <c r="B934" s="206"/>
      <c r="C934" s="268"/>
      <c r="D934" s="269"/>
      <c r="E934" s="18"/>
      <c r="F934" s="270"/>
    </row>
    <row r="935" spans="1:6" x14ac:dyDescent="0.25">
      <c r="A935" s="272">
        <v>10.5</v>
      </c>
      <c r="B935" s="264" t="s">
        <v>36</v>
      </c>
      <c r="C935" s="268"/>
      <c r="D935" s="269"/>
      <c r="E935" s="18"/>
      <c r="F935" s="270"/>
    </row>
    <row r="936" spans="1:6" x14ac:dyDescent="0.25">
      <c r="A936" s="273" t="s">
        <v>107</v>
      </c>
      <c r="B936" s="206" t="s">
        <v>20</v>
      </c>
      <c r="C936" s="268">
        <v>82.56</v>
      </c>
      <c r="D936" s="269" t="s">
        <v>9</v>
      </c>
      <c r="E936" s="18"/>
      <c r="F936" s="270">
        <f t="shared" ref="F936:F938" si="133">ROUND(C936*E936,2)</f>
        <v>0</v>
      </c>
    </row>
    <row r="937" spans="1:6" x14ac:dyDescent="0.25">
      <c r="A937" s="273" t="s">
        <v>108</v>
      </c>
      <c r="B937" s="206" t="s">
        <v>40</v>
      </c>
      <c r="C937" s="268">
        <v>82.56</v>
      </c>
      <c r="D937" s="269" t="s">
        <v>9</v>
      </c>
      <c r="E937" s="18"/>
      <c r="F937" s="270">
        <f t="shared" si="133"/>
        <v>0</v>
      </c>
    </row>
    <row r="938" spans="1:6" x14ac:dyDescent="0.25">
      <c r="A938" s="273" t="s">
        <v>489</v>
      </c>
      <c r="B938" s="206" t="s">
        <v>24</v>
      </c>
      <c r="C938" s="268">
        <v>492.8</v>
      </c>
      <c r="D938" s="269" t="s">
        <v>11</v>
      </c>
      <c r="E938" s="18"/>
      <c r="F938" s="270">
        <f t="shared" si="133"/>
        <v>0</v>
      </c>
    </row>
    <row r="939" spans="1:6" x14ac:dyDescent="0.25">
      <c r="A939" s="271"/>
      <c r="B939" s="206"/>
      <c r="C939" s="268"/>
      <c r="D939" s="269"/>
      <c r="E939" s="18"/>
      <c r="F939" s="270"/>
    </row>
    <row r="940" spans="1:6" x14ac:dyDescent="0.25">
      <c r="A940" s="272">
        <v>10.6</v>
      </c>
      <c r="B940" s="264" t="s">
        <v>412</v>
      </c>
      <c r="C940" s="268"/>
      <c r="D940" s="269"/>
      <c r="E940" s="18"/>
      <c r="F940" s="270"/>
    </row>
    <row r="941" spans="1:6" x14ac:dyDescent="0.25">
      <c r="A941" s="273" t="s">
        <v>109</v>
      </c>
      <c r="B941" s="206" t="s">
        <v>127</v>
      </c>
      <c r="C941" s="268">
        <v>82.56</v>
      </c>
      <c r="D941" s="269" t="s">
        <v>9</v>
      </c>
      <c r="E941" s="18"/>
      <c r="F941" s="270">
        <f t="shared" ref="F941:F942" si="134">ROUND(C941*E941,2)</f>
        <v>0</v>
      </c>
    </row>
    <row r="942" spans="1:6" x14ac:dyDescent="0.25">
      <c r="A942" s="273" t="s">
        <v>490</v>
      </c>
      <c r="B942" s="206" t="s">
        <v>59</v>
      </c>
      <c r="C942" s="268">
        <v>82.56</v>
      </c>
      <c r="D942" s="269" t="s">
        <v>9</v>
      </c>
      <c r="E942" s="18"/>
      <c r="F942" s="270">
        <f t="shared" si="134"/>
        <v>0</v>
      </c>
    </row>
    <row r="943" spans="1:6" x14ac:dyDescent="0.25">
      <c r="A943" s="271"/>
      <c r="B943" s="206"/>
      <c r="C943" s="268"/>
      <c r="D943" s="269"/>
      <c r="E943" s="18"/>
      <c r="F943" s="270"/>
    </row>
    <row r="944" spans="1:6" x14ac:dyDescent="0.25">
      <c r="A944" s="272">
        <v>10.7</v>
      </c>
      <c r="B944" s="264" t="s">
        <v>65</v>
      </c>
      <c r="C944" s="268"/>
      <c r="D944" s="269"/>
      <c r="E944" s="18"/>
      <c r="F944" s="270"/>
    </row>
    <row r="945" spans="1:6" x14ac:dyDescent="0.25">
      <c r="A945" s="273" t="s">
        <v>110</v>
      </c>
      <c r="B945" s="206" t="s">
        <v>147</v>
      </c>
      <c r="C945" s="268">
        <v>86.4</v>
      </c>
      <c r="D945" s="269" t="s">
        <v>11</v>
      </c>
      <c r="E945" s="18"/>
      <c r="F945" s="270">
        <f t="shared" ref="F945:F946" si="135">ROUND(C945*E945,2)</f>
        <v>0</v>
      </c>
    </row>
    <row r="946" spans="1:6" ht="25.5" x14ac:dyDescent="0.25">
      <c r="A946" s="273" t="s">
        <v>491</v>
      </c>
      <c r="B946" s="211" t="s">
        <v>989</v>
      </c>
      <c r="C946" s="268">
        <v>1</v>
      </c>
      <c r="D946" s="269" t="s">
        <v>10</v>
      </c>
      <c r="E946" s="18"/>
      <c r="F946" s="270">
        <f t="shared" si="135"/>
        <v>0</v>
      </c>
    </row>
    <row r="947" spans="1:6" x14ac:dyDescent="0.25">
      <c r="A947" s="271"/>
      <c r="B947" s="206"/>
      <c r="C947" s="268"/>
      <c r="D947" s="269"/>
      <c r="E947" s="18"/>
      <c r="F947" s="270"/>
    </row>
    <row r="948" spans="1:6" x14ac:dyDescent="0.25">
      <c r="A948" s="275">
        <v>11</v>
      </c>
      <c r="B948" s="312" t="s">
        <v>798</v>
      </c>
      <c r="C948" s="268">
        <v>302.7</v>
      </c>
      <c r="D948" s="269" t="s">
        <v>9</v>
      </c>
      <c r="E948" s="18"/>
      <c r="F948" s="270">
        <f t="shared" ref="F948" si="136">ROUND(C948*E948,2)</f>
        <v>0</v>
      </c>
    </row>
    <row r="949" spans="1:6" x14ac:dyDescent="0.25">
      <c r="A949" s="275"/>
      <c r="B949" s="206"/>
      <c r="C949" s="268"/>
      <c r="D949" s="269"/>
      <c r="E949" s="18"/>
      <c r="F949" s="270"/>
    </row>
    <row r="950" spans="1:6" x14ac:dyDescent="0.25">
      <c r="A950" s="275">
        <v>12</v>
      </c>
      <c r="B950" s="206" t="s">
        <v>492</v>
      </c>
      <c r="C950" s="268">
        <v>1</v>
      </c>
      <c r="D950" s="269" t="s">
        <v>10</v>
      </c>
      <c r="E950" s="18"/>
      <c r="F950" s="270">
        <f t="shared" ref="F950" si="137">ROUND(C950*E950,2)</f>
        <v>0</v>
      </c>
    </row>
    <row r="951" spans="1:6" x14ac:dyDescent="0.25">
      <c r="A951" s="275"/>
      <c r="B951" s="206"/>
      <c r="C951" s="268"/>
      <c r="D951" s="269"/>
      <c r="E951" s="18"/>
      <c r="F951" s="270"/>
    </row>
    <row r="952" spans="1:6" x14ac:dyDescent="0.25">
      <c r="A952" s="275">
        <v>13</v>
      </c>
      <c r="B952" s="202" t="s">
        <v>765</v>
      </c>
      <c r="C952" s="268">
        <v>1</v>
      </c>
      <c r="D952" s="269" t="s">
        <v>10</v>
      </c>
      <c r="E952" s="18"/>
      <c r="F952" s="270">
        <f t="shared" ref="F952" si="138">ROUND(C952*E952,2)</f>
        <v>0</v>
      </c>
    </row>
    <row r="953" spans="1:6" x14ac:dyDescent="0.25">
      <c r="A953" s="438"/>
      <c r="B953" s="439" t="s">
        <v>1137</v>
      </c>
      <c r="C953" s="440"/>
      <c r="D953" s="441"/>
      <c r="E953" s="904"/>
      <c r="F953" s="442">
        <f>SUM(F779:F952)</f>
        <v>0</v>
      </c>
    </row>
    <row r="954" spans="1:6" x14ac:dyDescent="0.25">
      <c r="A954" s="166"/>
      <c r="B954" s="167"/>
      <c r="C954" s="168"/>
      <c r="D954" s="169"/>
      <c r="E954" s="853"/>
      <c r="F954" s="170"/>
    </row>
    <row r="955" spans="1:6" x14ac:dyDescent="0.25">
      <c r="A955" s="426" t="s">
        <v>1138</v>
      </c>
      <c r="B955" s="388" t="s">
        <v>747</v>
      </c>
      <c r="C955" s="389"/>
      <c r="D955" s="390"/>
      <c r="E955" s="886"/>
      <c r="F955" s="427"/>
    </row>
    <row r="956" spans="1:6" x14ac:dyDescent="0.25">
      <c r="A956" s="392"/>
      <c r="B956" s="428"/>
      <c r="C956" s="389"/>
      <c r="D956" s="390"/>
      <c r="E956" s="897"/>
      <c r="F956" s="427"/>
    </row>
    <row r="957" spans="1:6" x14ac:dyDescent="0.25">
      <c r="A957" s="429">
        <v>1</v>
      </c>
      <c r="B957" s="430" t="s">
        <v>520</v>
      </c>
      <c r="C957" s="389">
        <v>1947.83</v>
      </c>
      <c r="D957" s="390" t="s">
        <v>11</v>
      </c>
      <c r="E957" s="886"/>
      <c r="F957" s="391">
        <f>ROUND(C957*E957,2)</f>
        <v>0</v>
      </c>
    </row>
    <row r="958" spans="1:6" x14ac:dyDescent="0.25">
      <c r="A958" s="392"/>
      <c r="B958" s="428"/>
      <c r="C958" s="389"/>
      <c r="D958" s="390"/>
      <c r="E958" s="886"/>
      <c r="F958" s="348"/>
    </row>
    <row r="959" spans="1:6" x14ac:dyDescent="0.25">
      <c r="A959" s="429">
        <v>2</v>
      </c>
      <c r="B959" s="394" t="s">
        <v>130</v>
      </c>
      <c r="C959" s="431"/>
      <c r="D959" s="428"/>
      <c r="E959" s="886"/>
      <c r="F959" s="348"/>
    </row>
    <row r="960" spans="1:6" x14ac:dyDescent="0.25">
      <c r="A960" s="432">
        <f>A959+0.1</f>
        <v>2.1</v>
      </c>
      <c r="B960" s="401" t="s">
        <v>274</v>
      </c>
      <c r="C960" s="413">
        <v>1908.87</v>
      </c>
      <c r="D960" s="402" t="s">
        <v>5</v>
      </c>
      <c r="E960" s="886"/>
      <c r="F960" s="348">
        <f>ROUND(E960*C960,2)</f>
        <v>0</v>
      </c>
    </row>
    <row r="961" spans="1:6" x14ac:dyDescent="0.25">
      <c r="A961" s="432">
        <f>A960+0.1</f>
        <v>2.2000000000000002</v>
      </c>
      <c r="B961" s="19" t="s">
        <v>521</v>
      </c>
      <c r="C961" s="413">
        <v>194.79</v>
      </c>
      <c r="D961" s="402" t="s">
        <v>8</v>
      </c>
      <c r="E961" s="886"/>
      <c r="F961" s="348">
        <f>ROUND(E961*C961,2)</f>
        <v>0</v>
      </c>
    </row>
    <row r="962" spans="1:6" ht="25.5" x14ac:dyDescent="0.25">
      <c r="A962" s="400">
        <f>+A961+0.1</f>
        <v>2.2999999999999998</v>
      </c>
      <c r="B962" s="212" t="s">
        <v>763</v>
      </c>
      <c r="C962" s="401">
        <v>373.93</v>
      </c>
      <c r="D962" s="350" t="s">
        <v>18</v>
      </c>
      <c r="E962" s="905"/>
      <c r="F962" s="348">
        <f>ROUND(E962*C962,2)</f>
        <v>0</v>
      </c>
    </row>
    <row r="963" spans="1:6" x14ac:dyDescent="0.25">
      <c r="A963" s="432">
        <f>+A962+0.1</f>
        <v>2.4</v>
      </c>
      <c r="B963" s="19" t="s">
        <v>515</v>
      </c>
      <c r="C963" s="413">
        <v>1558.06</v>
      </c>
      <c r="D963" s="402" t="s">
        <v>6</v>
      </c>
      <c r="E963" s="886"/>
      <c r="F963" s="348">
        <f>ROUND(E963*C963,2)</f>
        <v>0</v>
      </c>
    </row>
    <row r="964" spans="1:6" x14ac:dyDescent="0.25">
      <c r="A964" s="432">
        <f>A963+0.1</f>
        <v>2.5</v>
      </c>
      <c r="B964" s="19" t="s">
        <v>276</v>
      </c>
      <c r="C964" s="413">
        <v>812.44</v>
      </c>
      <c r="D964" s="402" t="s">
        <v>18</v>
      </c>
      <c r="E964" s="886"/>
      <c r="F964" s="348">
        <f>ROUND(E964*C964,2)</f>
        <v>0</v>
      </c>
    </row>
    <row r="965" spans="1:6" x14ac:dyDescent="0.25">
      <c r="A965" s="392"/>
      <c r="B965" s="428"/>
      <c r="C965" s="389"/>
      <c r="D965" s="390"/>
      <c r="E965" s="899"/>
      <c r="F965" s="348"/>
    </row>
    <row r="966" spans="1:6" x14ac:dyDescent="0.25">
      <c r="A966" s="429">
        <v>3</v>
      </c>
      <c r="B966" s="394" t="s">
        <v>516</v>
      </c>
      <c r="C966" s="431"/>
      <c r="D966" s="428"/>
      <c r="E966" s="900"/>
      <c r="F966" s="348"/>
    </row>
    <row r="967" spans="1:6" x14ac:dyDescent="0.25">
      <c r="A967" s="432">
        <v>3.1</v>
      </c>
      <c r="B967" s="401" t="s">
        <v>517</v>
      </c>
      <c r="C967" s="413">
        <v>2006.26</v>
      </c>
      <c r="D967" s="402" t="s">
        <v>11</v>
      </c>
      <c r="E967" s="889"/>
      <c r="F967" s="348">
        <f>ROUND(E967*C967,2)</f>
        <v>0</v>
      </c>
    </row>
    <row r="968" spans="1:6" x14ac:dyDescent="0.25">
      <c r="A968" s="434"/>
      <c r="B968" s="401"/>
      <c r="C968" s="413"/>
      <c r="D968" s="402"/>
      <c r="E968" s="899"/>
      <c r="F968" s="348"/>
    </row>
    <row r="969" spans="1:6" x14ac:dyDescent="0.25">
      <c r="A969" s="429">
        <v>4</v>
      </c>
      <c r="B969" s="394" t="s">
        <v>131</v>
      </c>
      <c r="C969" s="431"/>
      <c r="D969" s="428"/>
      <c r="E969" s="906"/>
      <c r="F969" s="348"/>
    </row>
    <row r="970" spans="1:6" x14ac:dyDescent="0.25">
      <c r="A970" s="432">
        <v>4.0999999999999996</v>
      </c>
      <c r="B970" s="401" t="s">
        <v>525</v>
      </c>
      <c r="C970" s="413">
        <v>1947.83</v>
      </c>
      <c r="D970" s="402" t="s">
        <v>11</v>
      </c>
      <c r="E970" s="893"/>
      <c r="F970" s="348">
        <f>ROUND(E970*C970,2)</f>
        <v>0</v>
      </c>
    </row>
    <row r="971" spans="1:6" x14ac:dyDescent="0.25">
      <c r="A971" s="434"/>
      <c r="B971" s="401"/>
      <c r="C971" s="413"/>
      <c r="D971" s="402"/>
      <c r="E971" s="893"/>
      <c r="F971" s="348"/>
    </row>
    <row r="972" spans="1:6" x14ac:dyDescent="0.25">
      <c r="A972" s="429">
        <v>5</v>
      </c>
      <c r="B972" s="394" t="s">
        <v>153</v>
      </c>
      <c r="C972" s="413"/>
      <c r="D972" s="402"/>
      <c r="E972" s="893"/>
      <c r="F972" s="348"/>
    </row>
    <row r="973" spans="1:6" x14ac:dyDescent="0.25">
      <c r="A973" s="432">
        <v>5.0999999999999996</v>
      </c>
      <c r="B973" s="401" t="s">
        <v>525</v>
      </c>
      <c r="C973" s="413">
        <v>1947.83</v>
      </c>
      <c r="D973" s="402" t="s">
        <v>11</v>
      </c>
      <c r="E973" s="893"/>
      <c r="F973" s="348">
        <f>ROUND(E973*C973,2)</f>
        <v>0</v>
      </c>
    </row>
    <row r="974" spans="1:6" x14ac:dyDescent="0.25">
      <c r="A974" s="434"/>
      <c r="B974" s="401"/>
      <c r="C974" s="413"/>
      <c r="D974" s="402"/>
      <c r="E974" s="899"/>
      <c r="F974" s="348"/>
    </row>
    <row r="975" spans="1:6" x14ac:dyDescent="0.25">
      <c r="A975" s="429">
        <v>6</v>
      </c>
      <c r="B975" s="394" t="s">
        <v>754</v>
      </c>
      <c r="C975" s="413">
        <v>15</v>
      </c>
      <c r="D975" s="406" t="s">
        <v>74</v>
      </c>
      <c r="E975" s="889"/>
      <c r="F975" s="398">
        <f>ROUND(E975*C975,2)/100</f>
        <v>0</v>
      </c>
    </row>
    <row r="976" spans="1:6" x14ac:dyDescent="0.25">
      <c r="A976" s="434"/>
      <c r="B976" s="401"/>
      <c r="C976" s="443"/>
      <c r="D976" s="402"/>
      <c r="E976" s="899"/>
      <c r="F976" s="348"/>
    </row>
    <row r="977" spans="1:6" x14ac:dyDescent="0.25">
      <c r="A977" s="444"/>
      <c r="B977" s="445"/>
      <c r="C977" s="430"/>
      <c r="D977" s="445"/>
      <c r="E977" s="892"/>
      <c r="F977" s="348"/>
    </row>
    <row r="978" spans="1:6" ht="51" x14ac:dyDescent="0.25">
      <c r="A978" s="397">
        <v>7</v>
      </c>
      <c r="B978" s="409" t="s">
        <v>524</v>
      </c>
      <c r="C978" s="19">
        <v>1947.83</v>
      </c>
      <c r="D978" s="350" t="s">
        <v>11</v>
      </c>
      <c r="E978" s="893"/>
      <c r="F978" s="348">
        <f>ROUND(C978*E978,2)</f>
        <v>0</v>
      </c>
    </row>
    <row r="979" spans="1:6" x14ac:dyDescent="0.25">
      <c r="A979" s="397"/>
      <c r="B979" s="409"/>
      <c r="C979" s="19"/>
      <c r="D979" s="350"/>
      <c r="E979" s="893"/>
      <c r="F979" s="348"/>
    </row>
    <row r="980" spans="1:6" x14ac:dyDescent="0.25">
      <c r="A980" s="45">
        <v>8</v>
      </c>
      <c r="B980" s="401" t="s">
        <v>69</v>
      </c>
      <c r="C980" s="411">
        <v>1947.83</v>
      </c>
      <c r="D980" s="412" t="s">
        <v>11</v>
      </c>
      <c r="E980" s="893"/>
      <c r="F980" s="348">
        <f>ROUND(C980*E980,2)</f>
        <v>0</v>
      </c>
    </row>
    <row r="981" spans="1:6" x14ac:dyDescent="0.25">
      <c r="A981" s="438"/>
      <c r="B981" s="439" t="s">
        <v>1139</v>
      </c>
      <c r="C981" s="440"/>
      <c r="D981" s="441"/>
      <c r="E981" s="904"/>
      <c r="F981" s="442">
        <f>SUM(F957:F980)</f>
        <v>0</v>
      </c>
    </row>
    <row r="982" spans="1:6" x14ac:dyDescent="0.25">
      <c r="A982" s="392"/>
      <c r="B982" s="428"/>
      <c r="C982" s="389"/>
      <c r="D982" s="390"/>
      <c r="E982" s="886"/>
      <c r="F982" s="391"/>
    </row>
    <row r="983" spans="1:6" x14ac:dyDescent="0.25">
      <c r="A983" s="393" t="s">
        <v>1140</v>
      </c>
      <c r="B983" s="394" t="s">
        <v>194</v>
      </c>
      <c r="C983" s="44"/>
      <c r="D983" s="395"/>
      <c r="E983" s="887"/>
      <c r="F983" s="396"/>
    </row>
    <row r="984" spans="1:6" x14ac:dyDescent="0.25">
      <c r="A984" s="387"/>
      <c r="B984" s="394"/>
      <c r="C984" s="44"/>
      <c r="D984" s="395"/>
      <c r="E984" s="887"/>
      <c r="F984" s="396"/>
    </row>
    <row r="985" spans="1:6" x14ac:dyDescent="0.25">
      <c r="A985" s="45">
        <v>1</v>
      </c>
      <c r="B985" s="388" t="s">
        <v>512</v>
      </c>
      <c r="C985" s="44"/>
      <c r="D985" s="395"/>
      <c r="E985" s="888"/>
      <c r="F985" s="398"/>
    </row>
    <row r="986" spans="1:6" x14ac:dyDescent="0.25">
      <c r="A986" s="399" t="s">
        <v>513</v>
      </c>
      <c r="B986" s="19" t="s">
        <v>66</v>
      </c>
      <c r="C986" s="19">
        <v>14220.88</v>
      </c>
      <c r="D986" s="395" t="s">
        <v>11</v>
      </c>
      <c r="E986" s="889"/>
      <c r="F986" s="398">
        <f>ROUND(E986*C986,2)</f>
        <v>0</v>
      </c>
    </row>
    <row r="987" spans="1:6" x14ac:dyDescent="0.25">
      <c r="A987" s="399"/>
      <c r="B987" s="405"/>
      <c r="C987" s="44"/>
      <c r="D987" s="395"/>
      <c r="E987" s="889"/>
      <c r="F987" s="398"/>
    </row>
    <row r="988" spans="1:6" x14ac:dyDescent="0.25">
      <c r="A988" s="45">
        <v>2</v>
      </c>
      <c r="B988" s="394" t="s">
        <v>7</v>
      </c>
      <c r="C988" s="394"/>
      <c r="D988" s="394"/>
      <c r="E988" s="889"/>
      <c r="F988" s="398"/>
    </row>
    <row r="989" spans="1:6" x14ac:dyDescent="0.25">
      <c r="A989" s="400">
        <f>+A988+0.1</f>
        <v>2.1</v>
      </c>
      <c r="B989" s="401" t="s">
        <v>274</v>
      </c>
      <c r="C989" s="401">
        <v>10587.78</v>
      </c>
      <c r="D989" s="402" t="s">
        <v>5</v>
      </c>
      <c r="E989" s="889"/>
      <c r="F989" s="398">
        <f>ROUND(E989*C989,2)</f>
        <v>0</v>
      </c>
    </row>
    <row r="990" spans="1:6" x14ac:dyDescent="0.25">
      <c r="A990" s="400">
        <f t="shared" ref="A990:A993" si="139">+A989+0.1</f>
        <v>2.2000000000000002</v>
      </c>
      <c r="B990" s="401" t="s">
        <v>514</v>
      </c>
      <c r="C990" s="401">
        <v>1009.5</v>
      </c>
      <c r="D990" s="350" t="s">
        <v>33</v>
      </c>
      <c r="E990" s="889"/>
      <c r="F990" s="398">
        <f>ROUND(E990*C990,2)</f>
        <v>0</v>
      </c>
    </row>
    <row r="991" spans="1:6" ht="25.5" x14ac:dyDescent="0.25">
      <c r="A991" s="400">
        <f t="shared" si="139"/>
        <v>2.2999999999999998</v>
      </c>
      <c r="B991" s="212" t="s">
        <v>763</v>
      </c>
      <c r="C991" s="401">
        <v>2153.5700000000002</v>
      </c>
      <c r="D991" s="350" t="s">
        <v>18</v>
      </c>
      <c r="E991" s="907"/>
      <c r="F991" s="398">
        <f>ROUND(E991*C991,2)</f>
        <v>0</v>
      </c>
    </row>
    <row r="992" spans="1:6" x14ac:dyDescent="0.25">
      <c r="A992" s="400">
        <f t="shared" si="139"/>
        <v>2.4</v>
      </c>
      <c r="B992" s="401" t="s">
        <v>515</v>
      </c>
      <c r="C992" s="401">
        <v>8973.19</v>
      </c>
      <c r="D992" s="350" t="s">
        <v>6</v>
      </c>
      <c r="E992" s="889"/>
      <c r="F992" s="398">
        <f>ROUND(E992*C992,2)</f>
        <v>0</v>
      </c>
    </row>
    <row r="993" spans="1:6" x14ac:dyDescent="0.25">
      <c r="A993" s="400">
        <f t="shared" si="139"/>
        <v>2.5</v>
      </c>
      <c r="B993" s="401" t="s">
        <v>276</v>
      </c>
      <c r="C993" s="401">
        <v>2947.01</v>
      </c>
      <c r="D993" s="350" t="s">
        <v>18</v>
      </c>
      <c r="E993" s="889"/>
      <c r="F993" s="398">
        <f>ROUND(E993*C993,2)</f>
        <v>0</v>
      </c>
    </row>
    <row r="994" spans="1:6" x14ac:dyDescent="0.25">
      <c r="A994" s="399"/>
      <c r="B994" s="394"/>
      <c r="C994" s="44"/>
      <c r="D994" s="394"/>
      <c r="E994" s="888"/>
      <c r="F994" s="398"/>
    </row>
    <row r="995" spans="1:6" x14ac:dyDescent="0.25">
      <c r="A995" s="45">
        <v>3</v>
      </c>
      <c r="B995" s="403" t="s">
        <v>516</v>
      </c>
      <c r="C995" s="394"/>
      <c r="D995" s="394"/>
      <c r="E995" s="890"/>
      <c r="F995" s="398"/>
    </row>
    <row r="996" spans="1:6" x14ac:dyDescent="0.25">
      <c r="A996" s="400">
        <f>+A995+0.1</f>
        <v>3.1</v>
      </c>
      <c r="B996" s="401" t="s">
        <v>526</v>
      </c>
      <c r="C996" s="401">
        <v>3676.47</v>
      </c>
      <c r="D996" s="402" t="s">
        <v>11</v>
      </c>
      <c r="E996" s="889"/>
      <c r="F996" s="398">
        <f>ROUND(E996*C996,2)</f>
        <v>0</v>
      </c>
    </row>
    <row r="997" spans="1:6" x14ac:dyDescent="0.25">
      <c r="A997" s="400">
        <f t="shared" ref="A997:A998" si="140">+A996+0.1</f>
        <v>3.2</v>
      </c>
      <c r="B997" s="401" t="s">
        <v>527</v>
      </c>
      <c r="C997" s="401">
        <v>9396.8799999999992</v>
      </c>
      <c r="D997" s="402" t="s">
        <v>11</v>
      </c>
      <c r="E997" s="889"/>
      <c r="F997" s="398">
        <f>ROUND(E997*C997,2)</f>
        <v>0</v>
      </c>
    </row>
    <row r="998" spans="1:6" x14ac:dyDescent="0.25">
      <c r="A998" s="400">
        <f t="shared" si="140"/>
        <v>3.3</v>
      </c>
      <c r="B998" s="401" t="s">
        <v>540</v>
      </c>
      <c r="C998" s="401">
        <v>1446</v>
      </c>
      <c r="D998" s="402" t="s">
        <v>11</v>
      </c>
      <c r="E998" s="848"/>
      <c r="F998" s="398">
        <f>ROUND(E998*C998,2)</f>
        <v>0</v>
      </c>
    </row>
    <row r="999" spans="1:6" x14ac:dyDescent="0.25">
      <c r="A999" s="400"/>
      <c r="B999" s="401"/>
      <c r="C999" s="401"/>
      <c r="D999" s="402"/>
      <c r="E999" s="888"/>
      <c r="F999" s="398"/>
    </row>
    <row r="1000" spans="1:6" x14ac:dyDescent="0.25">
      <c r="A1000" s="45">
        <v>4</v>
      </c>
      <c r="B1000" s="403" t="s">
        <v>131</v>
      </c>
      <c r="C1000" s="44"/>
      <c r="D1000" s="395"/>
      <c r="E1000" s="888"/>
      <c r="F1000" s="398"/>
    </row>
    <row r="1001" spans="1:6" x14ac:dyDescent="0.25">
      <c r="A1001" s="400">
        <f>+A1000+0.1</f>
        <v>4.0999999999999996</v>
      </c>
      <c r="B1001" s="401" t="s">
        <v>528</v>
      </c>
      <c r="C1001" s="44">
        <v>3604.38</v>
      </c>
      <c r="D1001" s="402" t="s">
        <v>11</v>
      </c>
      <c r="E1001" s="889"/>
      <c r="F1001" s="398">
        <f>ROUND(E1001*C1001,2)</f>
        <v>0</v>
      </c>
    </row>
    <row r="1002" spans="1:6" x14ac:dyDescent="0.25">
      <c r="A1002" s="400">
        <f t="shared" ref="A1002:A1003" si="141">+A1001+0.1</f>
        <v>4.2</v>
      </c>
      <c r="B1002" s="401" t="s">
        <v>529</v>
      </c>
      <c r="C1002" s="44">
        <v>9212.6299999999992</v>
      </c>
      <c r="D1002" s="402" t="s">
        <v>11</v>
      </c>
      <c r="E1002" s="889"/>
      <c r="F1002" s="398">
        <f>ROUND(E1002*C1002,2)</f>
        <v>0</v>
      </c>
    </row>
    <row r="1003" spans="1:6" x14ac:dyDescent="0.25">
      <c r="A1003" s="400">
        <f t="shared" si="141"/>
        <v>4.3</v>
      </c>
      <c r="B1003" s="401" t="s">
        <v>530</v>
      </c>
      <c r="C1003" s="44">
        <v>1403.88</v>
      </c>
      <c r="D1003" s="402" t="s">
        <v>11</v>
      </c>
      <c r="E1003" s="889"/>
      <c r="F1003" s="398">
        <f>ROUND(E1003*C1003,2)</f>
        <v>0</v>
      </c>
    </row>
    <row r="1004" spans="1:6" x14ac:dyDescent="0.25">
      <c r="A1004" s="400"/>
      <c r="B1004" s="403"/>
      <c r="C1004" s="44"/>
      <c r="D1004" s="395"/>
      <c r="E1004" s="888"/>
      <c r="F1004" s="398"/>
    </row>
    <row r="1005" spans="1:6" x14ac:dyDescent="0.25">
      <c r="A1005" s="45">
        <v>5</v>
      </c>
      <c r="B1005" s="394" t="s">
        <v>153</v>
      </c>
      <c r="C1005" s="44"/>
      <c r="D1005" s="395"/>
      <c r="E1005" s="888"/>
      <c r="F1005" s="398"/>
    </row>
    <row r="1006" spans="1:6" x14ac:dyDescent="0.25">
      <c r="A1006" s="400">
        <f>+A1005+0.1</f>
        <v>5.0999999999999996</v>
      </c>
      <c r="B1006" s="401" t="s">
        <v>528</v>
      </c>
      <c r="C1006" s="44">
        <v>3604.38</v>
      </c>
      <c r="D1006" s="402" t="s">
        <v>11</v>
      </c>
      <c r="E1006" s="889"/>
      <c r="F1006" s="398">
        <f>ROUND(E1006*C1006,2)</f>
        <v>0</v>
      </c>
    </row>
    <row r="1007" spans="1:6" x14ac:dyDescent="0.25">
      <c r="A1007" s="400">
        <f t="shared" ref="A1007:A1008" si="142">+A1006+0.1</f>
        <v>5.2</v>
      </c>
      <c r="B1007" s="401" t="s">
        <v>529</v>
      </c>
      <c r="C1007" s="44">
        <v>9212.6299999999992</v>
      </c>
      <c r="D1007" s="402" t="s">
        <v>11</v>
      </c>
      <c r="E1007" s="889"/>
      <c r="F1007" s="398">
        <f>ROUND(E1007*C1007,2)</f>
        <v>0</v>
      </c>
    </row>
    <row r="1008" spans="1:6" x14ac:dyDescent="0.25">
      <c r="A1008" s="400">
        <f t="shared" si="142"/>
        <v>5.3</v>
      </c>
      <c r="B1008" s="401" t="s">
        <v>530</v>
      </c>
      <c r="C1008" s="44">
        <v>1446</v>
      </c>
      <c r="D1008" s="402" t="s">
        <v>11</v>
      </c>
      <c r="E1008" s="889"/>
      <c r="F1008" s="398">
        <f>ROUND(E1008*C1008,2)</f>
        <v>0</v>
      </c>
    </row>
    <row r="1009" spans="1:6" x14ac:dyDescent="0.25">
      <c r="A1009" s="400"/>
      <c r="B1009" s="401"/>
      <c r="C1009" s="44"/>
      <c r="D1009" s="402"/>
      <c r="E1009" s="888"/>
      <c r="F1009" s="398"/>
    </row>
    <row r="1010" spans="1:6" x14ac:dyDescent="0.25">
      <c r="A1010" s="45">
        <v>6</v>
      </c>
      <c r="B1010" s="403" t="s">
        <v>755</v>
      </c>
      <c r="C1010" s="44">
        <v>15</v>
      </c>
      <c r="D1010" s="406" t="s">
        <v>74</v>
      </c>
      <c r="E1010" s="889"/>
      <c r="F1010" s="398">
        <f>ROUND(E1010*C1010,2)/100</f>
        <v>0</v>
      </c>
    </row>
    <row r="1011" spans="1:6" x14ac:dyDescent="0.25">
      <c r="A1011" s="404"/>
      <c r="B1011" s="403"/>
      <c r="C1011" s="443"/>
      <c r="D1011" s="402"/>
      <c r="E1011" s="887"/>
      <c r="F1011" s="270"/>
    </row>
    <row r="1012" spans="1:6" x14ac:dyDescent="0.25">
      <c r="A1012" s="45">
        <v>7</v>
      </c>
      <c r="B1012" s="446" t="s">
        <v>531</v>
      </c>
      <c r="C1012" s="447"/>
      <c r="D1012" s="448"/>
      <c r="E1012" s="908"/>
      <c r="F1012" s="380"/>
    </row>
    <row r="1013" spans="1:6" x14ac:dyDescent="0.25">
      <c r="A1013" s="46">
        <f>A1012+0.1</f>
        <v>7.1</v>
      </c>
      <c r="B1013" s="449" t="s">
        <v>532</v>
      </c>
      <c r="C1013" s="450">
        <v>730</v>
      </c>
      <c r="D1013" s="451" t="s">
        <v>10</v>
      </c>
      <c r="E1013" s="909"/>
      <c r="F1013" s="348">
        <f>ROUND(C1013*E1013,2)</f>
        <v>0</v>
      </c>
    </row>
    <row r="1014" spans="1:6" x14ac:dyDescent="0.25">
      <c r="A1014" s="46">
        <v>7.2</v>
      </c>
      <c r="B1014" s="449" t="s">
        <v>533</v>
      </c>
      <c r="C1014" s="450">
        <v>402</v>
      </c>
      <c r="D1014" s="451" t="s">
        <v>10</v>
      </c>
      <c r="E1014" s="909"/>
      <c r="F1014" s="348">
        <f>ROUND(C1014*E1014,2)</f>
        <v>0</v>
      </c>
    </row>
    <row r="1015" spans="1:6" x14ac:dyDescent="0.25">
      <c r="A1015" s="438"/>
      <c r="B1015" s="449"/>
      <c r="C1015" s="401"/>
      <c r="D1015" s="401"/>
      <c r="E1015" s="910"/>
      <c r="F1015" s="398"/>
    </row>
    <row r="1016" spans="1:6" x14ac:dyDescent="0.25">
      <c r="A1016" s="364">
        <v>8</v>
      </c>
      <c r="B1016" s="365" t="s">
        <v>154</v>
      </c>
      <c r="C1016" s="366"/>
      <c r="D1016" s="367"/>
      <c r="E1016" s="884"/>
      <c r="F1016" s="368">
        <f t="shared" ref="F1016:F1024" si="143">ROUND(C1016*E1016,2)</f>
        <v>0</v>
      </c>
    </row>
    <row r="1017" spans="1:6" x14ac:dyDescent="0.25">
      <c r="A1017" s="369">
        <v>8.1</v>
      </c>
      <c r="B1017" s="370" t="s">
        <v>155</v>
      </c>
      <c r="C1017" s="366"/>
      <c r="D1017" s="367"/>
      <c r="E1017" s="884"/>
      <c r="F1017" s="368">
        <f t="shared" si="143"/>
        <v>0</v>
      </c>
    </row>
    <row r="1018" spans="1:6" x14ac:dyDescent="0.25">
      <c r="A1018" s="371" t="s">
        <v>668</v>
      </c>
      <c r="B1018" s="249" t="s">
        <v>156</v>
      </c>
      <c r="C1018" s="366">
        <v>113.2</v>
      </c>
      <c r="D1018" s="367" t="s">
        <v>8</v>
      </c>
      <c r="E1018" s="884"/>
      <c r="F1018" s="368">
        <f t="shared" si="143"/>
        <v>0</v>
      </c>
    </row>
    <row r="1019" spans="1:6" x14ac:dyDescent="0.25">
      <c r="A1019" s="371" t="s">
        <v>669</v>
      </c>
      <c r="B1019" s="249" t="s">
        <v>39</v>
      </c>
      <c r="C1019" s="366">
        <v>89.43</v>
      </c>
      <c r="D1019" s="367" t="s">
        <v>8</v>
      </c>
      <c r="E1019" s="884"/>
      <c r="F1019" s="368">
        <f t="shared" si="143"/>
        <v>0</v>
      </c>
    </row>
    <row r="1020" spans="1:6" x14ac:dyDescent="0.25">
      <c r="A1020" s="371" t="s">
        <v>671</v>
      </c>
      <c r="B1020" s="249" t="s">
        <v>157</v>
      </c>
      <c r="C1020" s="366">
        <v>263.42</v>
      </c>
      <c r="D1020" s="367" t="s">
        <v>18</v>
      </c>
      <c r="E1020" s="884"/>
      <c r="F1020" s="368">
        <f t="shared" si="143"/>
        <v>0</v>
      </c>
    </row>
    <row r="1021" spans="1:6" x14ac:dyDescent="0.25">
      <c r="A1021" s="371"/>
      <c r="B1021" s="372"/>
      <c r="C1021" s="373"/>
      <c r="D1021" s="367"/>
      <c r="E1021" s="884"/>
      <c r="F1021" s="368">
        <f t="shared" si="143"/>
        <v>0</v>
      </c>
    </row>
    <row r="1022" spans="1:6" x14ac:dyDescent="0.25">
      <c r="A1022" s="364">
        <f>A1017+0.1</f>
        <v>8.1999999999999993</v>
      </c>
      <c r="B1022" s="374" t="s">
        <v>158</v>
      </c>
      <c r="C1022" s="366"/>
      <c r="D1022" s="367"/>
      <c r="E1022" s="884"/>
      <c r="F1022" s="368">
        <f t="shared" si="143"/>
        <v>0</v>
      </c>
    </row>
    <row r="1023" spans="1:6" x14ac:dyDescent="0.25">
      <c r="A1023" s="371" t="s">
        <v>684</v>
      </c>
      <c r="B1023" s="249" t="s">
        <v>794</v>
      </c>
      <c r="C1023" s="366">
        <v>1132</v>
      </c>
      <c r="D1023" s="367" t="s">
        <v>9</v>
      </c>
      <c r="E1023" s="884"/>
      <c r="F1023" s="368">
        <f t="shared" si="143"/>
        <v>0</v>
      </c>
    </row>
    <row r="1024" spans="1:6" x14ac:dyDescent="0.25">
      <c r="A1024" s="371" t="s">
        <v>685</v>
      </c>
      <c r="B1024" s="249" t="s">
        <v>39</v>
      </c>
      <c r="C1024" s="366">
        <v>1132</v>
      </c>
      <c r="D1024" s="367" t="s">
        <v>11</v>
      </c>
      <c r="E1024" s="884"/>
      <c r="F1024" s="368">
        <f t="shared" si="143"/>
        <v>0</v>
      </c>
    </row>
    <row r="1025" spans="1:6" x14ac:dyDescent="0.25">
      <c r="A1025" s="371"/>
      <c r="B1025" s="249"/>
      <c r="C1025" s="366"/>
      <c r="D1025" s="367"/>
      <c r="E1025" s="884"/>
      <c r="F1025" s="368"/>
    </row>
    <row r="1026" spans="1:6" ht="51" x14ac:dyDescent="0.25">
      <c r="A1026" s="397">
        <v>9</v>
      </c>
      <c r="B1026" s="409" t="s">
        <v>524</v>
      </c>
      <c r="C1026" s="44">
        <v>14220.88</v>
      </c>
      <c r="D1026" s="395" t="s">
        <v>11</v>
      </c>
      <c r="E1026" s="887"/>
      <c r="F1026" s="348">
        <f>ROUND(C1026*E1026,2)</f>
        <v>0</v>
      </c>
    </row>
    <row r="1027" spans="1:6" x14ac:dyDescent="0.25">
      <c r="A1027" s="397"/>
      <c r="B1027" s="409"/>
      <c r="C1027" s="44"/>
      <c r="D1027" s="395"/>
      <c r="E1027" s="887"/>
      <c r="F1027" s="348"/>
    </row>
    <row r="1028" spans="1:6" x14ac:dyDescent="0.25">
      <c r="A1028" s="45">
        <v>10</v>
      </c>
      <c r="B1028" s="401" t="s">
        <v>69</v>
      </c>
      <c r="C1028" s="411">
        <v>14220.88</v>
      </c>
      <c r="D1028" s="412" t="s">
        <v>11</v>
      </c>
      <c r="E1028" s="893"/>
      <c r="F1028" s="348">
        <f>ROUND(C1028*E1028,2)</f>
        <v>0</v>
      </c>
    </row>
    <row r="1029" spans="1:6" x14ac:dyDescent="0.25">
      <c r="A1029" s="438"/>
      <c r="B1029" s="439" t="s">
        <v>864</v>
      </c>
      <c r="C1029" s="440"/>
      <c r="D1029" s="441"/>
      <c r="E1029" s="904"/>
      <c r="F1029" s="452">
        <f>SUM(F986:F1028)</f>
        <v>0</v>
      </c>
    </row>
    <row r="1030" spans="1:6" x14ac:dyDescent="0.25">
      <c r="A1030" s="381"/>
      <c r="B1030" s="382" t="s">
        <v>1141</v>
      </c>
      <c r="C1030" s="383"/>
      <c r="D1030" s="384"/>
      <c r="E1030" s="885"/>
      <c r="F1030" s="385">
        <f>+F1029+F981+F953+F774+F747+F576</f>
        <v>0</v>
      </c>
    </row>
    <row r="1031" spans="1:6" x14ac:dyDescent="0.25">
      <c r="A1031" s="166"/>
      <c r="C1031" s="168"/>
      <c r="D1031" s="169"/>
      <c r="E1031" s="853"/>
      <c r="F1031" s="170"/>
    </row>
    <row r="1032" spans="1:6" x14ac:dyDescent="0.25">
      <c r="A1032" s="453" t="s">
        <v>265</v>
      </c>
      <c r="B1032" s="262" t="s">
        <v>191</v>
      </c>
      <c r="C1032" s="168"/>
      <c r="D1032" s="169"/>
      <c r="E1032" s="853"/>
      <c r="F1032" s="170"/>
    </row>
    <row r="1033" spans="1:6" x14ac:dyDescent="0.25">
      <c r="A1033" s="166"/>
      <c r="B1033" s="167"/>
      <c r="C1033" s="168"/>
      <c r="D1033" s="169"/>
      <c r="E1033" s="853"/>
      <c r="F1033" s="170"/>
    </row>
    <row r="1034" spans="1:6" x14ac:dyDescent="0.25">
      <c r="A1034" s="166"/>
      <c r="B1034" s="167"/>
      <c r="C1034" s="168"/>
      <c r="D1034" s="169"/>
      <c r="E1034" s="853"/>
      <c r="F1034" s="170"/>
    </row>
    <row r="1035" spans="1:6" x14ac:dyDescent="0.25">
      <c r="A1035" s="135" t="s">
        <v>266</v>
      </c>
      <c r="B1035" s="32" t="s">
        <v>185</v>
      </c>
      <c r="C1035" s="136"/>
      <c r="D1035" s="137"/>
      <c r="E1035" s="848"/>
      <c r="F1035" s="138"/>
    </row>
    <row r="1036" spans="1:6" x14ac:dyDescent="0.25">
      <c r="A1036" s="139"/>
      <c r="B1036" s="140"/>
      <c r="C1036" s="136"/>
      <c r="D1036" s="137"/>
      <c r="E1036" s="848"/>
      <c r="F1036" s="138"/>
    </row>
    <row r="1037" spans="1:6" x14ac:dyDescent="0.25">
      <c r="A1037" s="141">
        <v>1</v>
      </c>
      <c r="B1037" s="142" t="s">
        <v>170</v>
      </c>
      <c r="C1037" s="143">
        <v>1400</v>
      </c>
      <c r="D1037" s="144" t="s">
        <v>11</v>
      </c>
      <c r="E1037" s="848"/>
      <c r="F1037" s="145">
        <f t="shared" ref="F1037:F1041" si="144">ROUND(C1037*E1037,2)</f>
        <v>0</v>
      </c>
    </row>
    <row r="1038" spans="1:6" x14ac:dyDescent="0.25">
      <c r="A1038" s="146"/>
      <c r="B1038" s="140"/>
      <c r="C1038" s="136"/>
      <c r="D1038" s="144"/>
      <c r="E1038" s="849"/>
      <c r="F1038" s="145">
        <f t="shared" si="144"/>
        <v>0</v>
      </c>
    </row>
    <row r="1039" spans="1:6" x14ac:dyDescent="0.25">
      <c r="A1039" s="147">
        <v>2</v>
      </c>
      <c r="B1039" s="148" t="s">
        <v>17</v>
      </c>
      <c r="C1039" s="136"/>
      <c r="D1039" s="149"/>
      <c r="E1039" s="849"/>
      <c r="F1039" s="145">
        <f t="shared" si="144"/>
        <v>0</v>
      </c>
    </row>
    <row r="1040" spans="1:6" x14ac:dyDescent="0.25">
      <c r="A1040" s="150">
        <f>+A1039+0.1</f>
        <v>2.1</v>
      </c>
      <c r="B1040" s="36" t="s">
        <v>175</v>
      </c>
      <c r="C1040" s="143">
        <v>994</v>
      </c>
      <c r="D1040" s="34" t="s">
        <v>5</v>
      </c>
      <c r="E1040" s="848"/>
      <c r="F1040" s="145">
        <f t="shared" si="144"/>
        <v>0</v>
      </c>
    </row>
    <row r="1041" spans="1:6" x14ac:dyDescent="0.25">
      <c r="A1041" s="150">
        <f t="shared" ref="A1041:A1044" si="145">+A1040+0.1</f>
        <v>2.2000000000000002</v>
      </c>
      <c r="B1041" s="36" t="s">
        <v>152</v>
      </c>
      <c r="C1041" s="143">
        <v>91</v>
      </c>
      <c r="D1041" s="34" t="s">
        <v>33</v>
      </c>
      <c r="E1041" s="848"/>
      <c r="F1041" s="145">
        <f t="shared" si="144"/>
        <v>0</v>
      </c>
    </row>
    <row r="1042" spans="1:6" ht="25.5" x14ac:dyDescent="0.25">
      <c r="A1042" s="150">
        <f t="shared" si="145"/>
        <v>2.2999999999999998</v>
      </c>
      <c r="B1042" s="212" t="s">
        <v>763</v>
      </c>
      <c r="C1042" s="143">
        <v>238.56</v>
      </c>
      <c r="D1042" s="34" t="s">
        <v>18</v>
      </c>
      <c r="E1042" s="911"/>
      <c r="F1042" s="145">
        <f t="shared" ref="F1042" si="146">ROUND((C1042*E1042),2)</f>
        <v>0</v>
      </c>
    </row>
    <row r="1043" spans="1:6" x14ac:dyDescent="0.25">
      <c r="A1043" s="150">
        <f t="shared" si="145"/>
        <v>2.4</v>
      </c>
      <c r="B1043" s="36" t="s">
        <v>176</v>
      </c>
      <c r="C1043" s="143">
        <v>851.73</v>
      </c>
      <c r="D1043" s="34" t="s">
        <v>6</v>
      </c>
      <c r="E1043" s="848"/>
      <c r="F1043" s="145">
        <f t="shared" ref="F1043:F1054" si="147">ROUND(C1043*E1043,2)</f>
        <v>0</v>
      </c>
    </row>
    <row r="1044" spans="1:6" x14ac:dyDescent="0.25">
      <c r="A1044" s="150">
        <f t="shared" si="145"/>
        <v>2.5</v>
      </c>
      <c r="B1044" s="36" t="s">
        <v>177</v>
      </c>
      <c r="C1044" s="143">
        <v>416.4</v>
      </c>
      <c r="D1044" s="34" t="s">
        <v>18</v>
      </c>
      <c r="E1044" s="848"/>
      <c r="F1044" s="145">
        <f t="shared" si="147"/>
        <v>0</v>
      </c>
    </row>
    <row r="1045" spans="1:6" x14ac:dyDescent="0.25">
      <c r="A1045" s="151"/>
      <c r="B1045" s="140"/>
      <c r="C1045" s="152"/>
      <c r="D1045" s="144"/>
      <c r="E1045" s="849"/>
      <c r="F1045" s="145">
        <f t="shared" si="147"/>
        <v>0</v>
      </c>
    </row>
    <row r="1046" spans="1:6" x14ac:dyDescent="0.25">
      <c r="A1046" s="147">
        <v>3</v>
      </c>
      <c r="B1046" s="142" t="s">
        <v>178</v>
      </c>
      <c r="C1046" s="152"/>
      <c r="D1046" s="144"/>
      <c r="E1046" s="849"/>
      <c r="F1046" s="145">
        <f t="shared" si="147"/>
        <v>0</v>
      </c>
    </row>
    <row r="1047" spans="1:6" x14ac:dyDescent="0.25">
      <c r="A1047" s="150">
        <f>+A1046+0.1</f>
        <v>3.1</v>
      </c>
      <c r="B1047" s="153" t="s">
        <v>192</v>
      </c>
      <c r="C1047" s="136">
        <v>1428</v>
      </c>
      <c r="D1047" s="144" t="s">
        <v>11</v>
      </c>
      <c r="E1047" s="848"/>
      <c r="F1047" s="145">
        <f t="shared" si="147"/>
        <v>0</v>
      </c>
    </row>
    <row r="1048" spans="1:6" x14ac:dyDescent="0.25">
      <c r="A1048" s="154"/>
      <c r="B1048" s="153"/>
      <c r="C1048" s="136"/>
      <c r="D1048" s="144"/>
      <c r="E1048" s="848"/>
      <c r="F1048" s="145">
        <f t="shared" si="147"/>
        <v>0</v>
      </c>
    </row>
    <row r="1049" spans="1:6" x14ac:dyDescent="0.25">
      <c r="A1049" s="147">
        <v>4</v>
      </c>
      <c r="B1049" s="142" t="s">
        <v>179</v>
      </c>
      <c r="C1049" s="136"/>
      <c r="D1049" s="144"/>
      <c r="E1049" s="848"/>
      <c r="F1049" s="145">
        <f t="shared" si="147"/>
        <v>0</v>
      </c>
    </row>
    <row r="1050" spans="1:6" x14ac:dyDescent="0.25">
      <c r="A1050" s="150">
        <f>+A1049+0.1</f>
        <v>4.0999999999999996</v>
      </c>
      <c r="B1050" s="153" t="s">
        <v>193</v>
      </c>
      <c r="C1050" s="136">
        <v>1400</v>
      </c>
      <c r="D1050" s="144" t="s">
        <v>11</v>
      </c>
      <c r="E1050" s="848"/>
      <c r="F1050" s="145">
        <f t="shared" si="147"/>
        <v>0</v>
      </c>
    </row>
    <row r="1051" spans="1:6" x14ac:dyDescent="0.25">
      <c r="A1051" s="154"/>
      <c r="B1051" s="153"/>
      <c r="C1051" s="136"/>
      <c r="D1051" s="144"/>
      <c r="E1051" s="848"/>
      <c r="F1051" s="145">
        <f t="shared" si="147"/>
        <v>0</v>
      </c>
    </row>
    <row r="1052" spans="1:6" x14ac:dyDescent="0.25">
      <c r="A1052" s="147">
        <v>5</v>
      </c>
      <c r="B1052" s="142" t="s">
        <v>153</v>
      </c>
      <c r="C1052" s="136"/>
      <c r="D1052" s="144"/>
      <c r="E1052" s="848"/>
      <c r="F1052" s="145">
        <f t="shared" si="147"/>
        <v>0</v>
      </c>
    </row>
    <row r="1053" spans="1:6" x14ac:dyDescent="0.25">
      <c r="A1053" s="150">
        <f>+A1052+0.1</f>
        <v>5.0999999999999996</v>
      </c>
      <c r="B1053" s="153" t="s">
        <v>193</v>
      </c>
      <c r="C1053" s="136">
        <v>1400</v>
      </c>
      <c r="D1053" s="144" t="s">
        <v>11</v>
      </c>
      <c r="E1053" s="848"/>
      <c r="F1053" s="145">
        <f t="shared" si="147"/>
        <v>0</v>
      </c>
    </row>
    <row r="1054" spans="1:6" x14ac:dyDescent="0.25">
      <c r="A1054" s="154"/>
      <c r="B1054" s="153"/>
      <c r="C1054" s="136"/>
      <c r="D1054" s="144"/>
      <c r="E1054" s="848"/>
      <c r="F1054" s="145">
        <f t="shared" si="147"/>
        <v>0</v>
      </c>
    </row>
    <row r="1055" spans="1:6" ht="25.5" x14ac:dyDescent="0.25">
      <c r="A1055" s="155">
        <v>6</v>
      </c>
      <c r="B1055" s="258" t="s">
        <v>751</v>
      </c>
      <c r="C1055" s="136">
        <v>15</v>
      </c>
      <c r="D1055" s="157" t="s">
        <v>74</v>
      </c>
      <c r="E1055" s="848"/>
      <c r="F1055" s="145">
        <f>ROUND(C1055*E1055,2)/100</f>
        <v>0</v>
      </c>
    </row>
    <row r="1056" spans="1:6" x14ac:dyDescent="0.25">
      <c r="A1056" s="158"/>
      <c r="B1056" s="159"/>
      <c r="C1056" s="136"/>
      <c r="D1056" s="144"/>
      <c r="E1056" s="848"/>
      <c r="F1056" s="145">
        <f t="shared" ref="F1056:F1059" si="148">ROUND(C1056*E1056,2)</f>
        <v>0</v>
      </c>
    </row>
    <row r="1057" spans="1:6" ht="51" x14ac:dyDescent="0.25">
      <c r="A1057" s="261">
        <v>7</v>
      </c>
      <c r="B1057" s="75" t="s">
        <v>183</v>
      </c>
      <c r="C1057" s="136">
        <v>1400</v>
      </c>
      <c r="D1057" s="160" t="s">
        <v>11</v>
      </c>
      <c r="E1057" s="850"/>
      <c r="F1057" s="145">
        <f t="shared" si="148"/>
        <v>0</v>
      </c>
    </row>
    <row r="1058" spans="1:6" x14ac:dyDescent="0.25">
      <c r="A1058" s="161"/>
      <c r="B1058" s="36"/>
      <c r="C1058" s="162"/>
      <c r="D1058" s="160"/>
      <c r="E1058" s="850"/>
      <c r="F1058" s="145">
        <f t="shared" si="148"/>
        <v>0</v>
      </c>
    </row>
    <row r="1059" spans="1:6" x14ac:dyDescent="0.25">
      <c r="A1059" s="57">
        <v>8</v>
      </c>
      <c r="B1059" s="36" t="s">
        <v>184</v>
      </c>
      <c r="C1059" s="136">
        <v>1400</v>
      </c>
      <c r="D1059" s="160" t="s">
        <v>11</v>
      </c>
      <c r="E1059" s="850"/>
      <c r="F1059" s="145">
        <f t="shared" si="148"/>
        <v>0</v>
      </c>
    </row>
    <row r="1060" spans="1:6" x14ac:dyDescent="0.25">
      <c r="A1060" s="338"/>
      <c r="B1060" s="163" t="s">
        <v>1142</v>
      </c>
      <c r="C1060" s="339"/>
      <c r="D1060" s="340"/>
      <c r="E1060" s="878"/>
      <c r="F1060" s="341">
        <f>SUM(F1037:F1059)</f>
        <v>0</v>
      </c>
    </row>
    <row r="1061" spans="1:6" x14ac:dyDescent="0.25">
      <c r="A1061" s="166"/>
      <c r="B1061" s="167"/>
      <c r="C1061" s="168"/>
      <c r="D1061" s="169"/>
      <c r="E1061" s="853"/>
      <c r="F1061" s="170"/>
    </row>
    <row r="1062" spans="1:6" x14ac:dyDescent="0.25">
      <c r="A1062" s="135" t="s">
        <v>267</v>
      </c>
      <c r="B1062" s="262" t="s">
        <v>957</v>
      </c>
      <c r="C1062" s="130"/>
      <c r="D1062" s="131"/>
      <c r="E1062" s="847"/>
      <c r="F1062" s="132"/>
    </row>
    <row r="1063" spans="1:6" x14ac:dyDescent="0.25">
      <c r="A1063" s="166"/>
      <c r="B1063" s="167"/>
      <c r="C1063" s="168"/>
      <c r="D1063" s="169"/>
      <c r="E1063" s="853"/>
      <c r="F1063" s="170"/>
    </row>
    <row r="1064" spans="1:6" x14ac:dyDescent="0.25">
      <c r="A1064" s="263">
        <v>1</v>
      </c>
      <c r="B1064" s="264" t="s">
        <v>401</v>
      </c>
      <c r="C1064" s="164"/>
      <c r="D1064" s="164"/>
      <c r="E1064" s="871"/>
      <c r="F1064" s="266"/>
    </row>
    <row r="1065" spans="1:6" x14ac:dyDescent="0.25">
      <c r="A1065" s="278">
        <v>1.1000000000000001</v>
      </c>
      <c r="B1065" s="164" t="s">
        <v>13</v>
      </c>
      <c r="C1065" s="19">
        <v>2</v>
      </c>
      <c r="D1065" s="288" t="s">
        <v>204</v>
      </c>
      <c r="E1065" s="18"/>
      <c r="F1065" s="270">
        <f>ROUND(C1065*E1065,2)</f>
        <v>0</v>
      </c>
    </row>
    <row r="1066" spans="1:6" x14ac:dyDescent="0.25">
      <c r="A1066" s="87"/>
      <c r="B1066" s="164"/>
      <c r="C1066" s="19"/>
      <c r="D1066" s="288"/>
      <c r="E1066" s="18"/>
      <c r="F1066" s="266"/>
    </row>
    <row r="1067" spans="1:6" x14ac:dyDescent="0.25">
      <c r="A1067" s="263">
        <v>2</v>
      </c>
      <c r="B1067" s="264" t="s">
        <v>7</v>
      </c>
      <c r="C1067" s="19"/>
      <c r="D1067" s="288"/>
      <c r="E1067" s="18"/>
      <c r="F1067" s="266"/>
    </row>
    <row r="1068" spans="1:6" x14ac:dyDescent="0.25">
      <c r="A1068" s="278">
        <v>2.1</v>
      </c>
      <c r="B1068" s="164" t="s">
        <v>274</v>
      </c>
      <c r="C1068" s="19">
        <v>94.81</v>
      </c>
      <c r="D1068" s="288" t="s">
        <v>5</v>
      </c>
      <c r="E1068" s="18"/>
      <c r="F1068" s="270">
        <f t="shared" ref="F1068:F1070" si="149">ROUND(C1068*E1068,2)</f>
        <v>0</v>
      </c>
    </row>
    <row r="1069" spans="1:6" x14ac:dyDescent="0.25">
      <c r="A1069" s="278">
        <v>2.2000000000000002</v>
      </c>
      <c r="B1069" s="20" t="s">
        <v>275</v>
      </c>
      <c r="C1069" s="19">
        <v>21.41</v>
      </c>
      <c r="D1069" s="288" t="s">
        <v>6</v>
      </c>
      <c r="E1069" s="18"/>
      <c r="F1069" s="270">
        <f t="shared" si="149"/>
        <v>0</v>
      </c>
    </row>
    <row r="1070" spans="1:6" x14ac:dyDescent="0.25">
      <c r="A1070" s="278">
        <v>2.2999999999999998</v>
      </c>
      <c r="B1070" s="20" t="s">
        <v>276</v>
      </c>
      <c r="C1070" s="19">
        <v>88.08</v>
      </c>
      <c r="D1070" s="288" t="s">
        <v>18</v>
      </c>
      <c r="E1070" s="18"/>
      <c r="F1070" s="270">
        <f t="shared" si="149"/>
        <v>0</v>
      </c>
    </row>
    <row r="1071" spans="1:6" x14ac:dyDescent="0.25">
      <c r="A1071" s="87"/>
      <c r="B1071" s="164"/>
      <c r="C1071" s="19"/>
      <c r="D1071" s="288"/>
      <c r="E1071" s="18"/>
      <c r="F1071" s="266"/>
    </row>
    <row r="1072" spans="1:6" x14ac:dyDescent="0.25">
      <c r="A1072" s="263">
        <v>3</v>
      </c>
      <c r="B1072" s="264" t="s">
        <v>402</v>
      </c>
      <c r="C1072" s="19"/>
      <c r="D1072" s="288"/>
      <c r="E1072" s="18"/>
      <c r="F1072" s="266"/>
    </row>
    <row r="1073" spans="1:6" x14ac:dyDescent="0.25">
      <c r="A1073" s="278">
        <v>3.1</v>
      </c>
      <c r="B1073" s="164" t="s">
        <v>277</v>
      </c>
      <c r="C1073" s="19">
        <v>9.06</v>
      </c>
      <c r="D1073" s="288" t="s">
        <v>8</v>
      </c>
      <c r="E1073" s="18"/>
      <c r="F1073" s="270">
        <f t="shared" ref="F1073:F1080" si="150">ROUND(C1073*E1073,2)</f>
        <v>0</v>
      </c>
    </row>
    <row r="1074" spans="1:6" x14ac:dyDescent="0.25">
      <c r="A1074" s="278">
        <v>3.2</v>
      </c>
      <c r="B1074" s="164" t="s">
        <v>278</v>
      </c>
      <c r="C1074" s="19">
        <v>4.1399999999999997</v>
      </c>
      <c r="D1074" s="288" t="s">
        <v>8</v>
      </c>
      <c r="E1074" s="18"/>
      <c r="F1074" s="270">
        <f t="shared" si="150"/>
        <v>0</v>
      </c>
    </row>
    <row r="1075" spans="1:6" x14ac:dyDescent="0.25">
      <c r="A1075" s="278">
        <v>3.3</v>
      </c>
      <c r="B1075" s="164" t="s">
        <v>279</v>
      </c>
      <c r="C1075" s="19">
        <v>1.18</v>
      </c>
      <c r="D1075" s="288" t="s">
        <v>8</v>
      </c>
      <c r="E1075" s="18"/>
      <c r="F1075" s="270">
        <f t="shared" si="150"/>
        <v>0</v>
      </c>
    </row>
    <row r="1076" spans="1:6" x14ac:dyDescent="0.25">
      <c r="A1076" s="278">
        <v>3.4</v>
      </c>
      <c r="B1076" s="164" t="s">
        <v>280</v>
      </c>
      <c r="C1076" s="19">
        <v>13.32</v>
      </c>
      <c r="D1076" s="288" t="s">
        <v>8</v>
      </c>
      <c r="E1076" s="18"/>
      <c r="F1076" s="270">
        <f t="shared" si="150"/>
        <v>0</v>
      </c>
    </row>
    <row r="1077" spans="1:6" x14ac:dyDescent="0.25">
      <c r="A1077" s="278">
        <v>3.5</v>
      </c>
      <c r="B1077" s="164" t="s">
        <v>281</v>
      </c>
      <c r="C1077" s="19">
        <v>0.78</v>
      </c>
      <c r="D1077" s="288" t="s">
        <v>8</v>
      </c>
      <c r="E1077" s="18"/>
      <c r="F1077" s="270">
        <f t="shared" si="150"/>
        <v>0</v>
      </c>
    </row>
    <row r="1078" spans="1:6" x14ac:dyDescent="0.25">
      <c r="A1078" s="278">
        <v>3.6</v>
      </c>
      <c r="B1078" s="164" t="s">
        <v>282</v>
      </c>
      <c r="C1078" s="19">
        <v>4.46</v>
      </c>
      <c r="D1078" s="288" t="s">
        <v>8</v>
      </c>
      <c r="E1078" s="18"/>
      <c r="F1078" s="270">
        <f t="shared" si="150"/>
        <v>0</v>
      </c>
    </row>
    <row r="1079" spans="1:6" x14ac:dyDescent="0.25">
      <c r="A1079" s="278">
        <v>3.7</v>
      </c>
      <c r="B1079" s="164" t="s">
        <v>992</v>
      </c>
      <c r="C1079" s="19">
        <v>0.1</v>
      </c>
      <c r="D1079" s="288" t="s">
        <v>8</v>
      </c>
      <c r="E1079" s="18"/>
      <c r="F1079" s="270">
        <f t="shared" si="150"/>
        <v>0</v>
      </c>
    </row>
    <row r="1080" spans="1:6" x14ac:dyDescent="0.25">
      <c r="A1080" s="278">
        <v>3.8</v>
      </c>
      <c r="B1080" s="164" t="s">
        <v>283</v>
      </c>
      <c r="C1080" s="19">
        <v>2.42</v>
      </c>
      <c r="D1080" s="288" t="s">
        <v>8</v>
      </c>
      <c r="E1080" s="18"/>
      <c r="F1080" s="270">
        <f t="shared" si="150"/>
        <v>0</v>
      </c>
    </row>
    <row r="1081" spans="1:6" x14ac:dyDescent="0.25">
      <c r="A1081" s="87"/>
      <c r="B1081" s="164"/>
      <c r="C1081" s="19"/>
      <c r="D1081" s="288"/>
      <c r="E1081" s="18"/>
      <c r="F1081" s="266"/>
    </row>
    <row r="1082" spans="1:6" x14ac:dyDescent="0.25">
      <c r="A1082" s="263">
        <v>4</v>
      </c>
      <c r="B1082" s="264" t="s">
        <v>36</v>
      </c>
      <c r="C1082" s="19"/>
      <c r="D1082" s="288"/>
      <c r="E1082" s="18"/>
      <c r="F1082" s="266"/>
    </row>
    <row r="1083" spans="1:6" x14ac:dyDescent="0.25">
      <c r="A1083" s="278">
        <v>4.0999999999999996</v>
      </c>
      <c r="B1083" s="164" t="s">
        <v>20</v>
      </c>
      <c r="C1083" s="19">
        <v>124.65</v>
      </c>
      <c r="D1083" s="288" t="s">
        <v>9</v>
      </c>
      <c r="E1083" s="18"/>
      <c r="F1083" s="270">
        <f t="shared" ref="F1083:F1092" si="151">ROUND(C1083*E1083,2)</f>
        <v>0</v>
      </c>
    </row>
    <row r="1084" spans="1:6" x14ac:dyDescent="0.25">
      <c r="A1084" s="278">
        <v>4.2</v>
      </c>
      <c r="B1084" s="164" t="s">
        <v>129</v>
      </c>
      <c r="C1084" s="19">
        <v>62.66</v>
      </c>
      <c r="D1084" s="288" t="s">
        <v>9</v>
      </c>
      <c r="E1084" s="18"/>
      <c r="F1084" s="270">
        <f t="shared" si="151"/>
        <v>0</v>
      </c>
    </row>
    <row r="1085" spans="1:6" x14ac:dyDescent="0.25">
      <c r="A1085" s="278">
        <v>4.3</v>
      </c>
      <c r="B1085" s="164" t="s">
        <v>284</v>
      </c>
      <c r="C1085" s="19">
        <v>31.92</v>
      </c>
      <c r="D1085" s="288" t="s">
        <v>9</v>
      </c>
      <c r="E1085" s="18"/>
      <c r="F1085" s="270">
        <f t="shared" si="151"/>
        <v>0</v>
      </c>
    </row>
    <row r="1086" spans="1:6" x14ac:dyDescent="0.25">
      <c r="A1086" s="278">
        <v>4.4000000000000004</v>
      </c>
      <c r="B1086" s="164" t="s">
        <v>30</v>
      </c>
      <c r="C1086" s="19">
        <v>61.99</v>
      </c>
      <c r="D1086" s="288" t="s">
        <v>9</v>
      </c>
      <c r="E1086" s="18"/>
      <c r="F1086" s="270">
        <f t="shared" si="151"/>
        <v>0</v>
      </c>
    </row>
    <row r="1087" spans="1:6" x14ac:dyDescent="0.25">
      <c r="A1087" s="278">
        <v>4.5</v>
      </c>
      <c r="B1087" s="164" t="s">
        <v>23</v>
      </c>
      <c r="C1087" s="19">
        <v>37.18</v>
      </c>
      <c r="D1087" s="288" t="s">
        <v>9</v>
      </c>
      <c r="E1087" s="18"/>
      <c r="F1087" s="270">
        <f t="shared" si="151"/>
        <v>0</v>
      </c>
    </row>
    <row r="1088" spans="1:6" x14ac:dyDescent="0.25">
      <c r="A1088" s="278">
        <v>4.5999999999999996</v>
      </c>
      <c r="B1088" s="164" t="s">
        <v>24</v>
      </c>
      <c r="C1088" s="19">
        <v>60.48</v>
      </c>
      <c r="D1088" s="288" t="s">
        <v>11</v>
      </c>
      <c r="E1088" s="18"/>
      <c r="F1088" s="270">
        <f t="shared" si="151"/>
        <v>0</v>
      </c>
    </row>
    <row r="1089" spans="1:6" x14ac:dyDescent="0.25">
      <c r="A1089" s="278">
        <v>4.7</v>
      </c>
      <c r="B1089" s="164" t="s">
        <v>413</v>
      </c>
      <c r="C1089" s="19">
        <v>21.44</v>
      </c>
      <c r="D1089" s="288" t="s">
        <v>11</v>
      </c>
      <c r="E1089" s="18"/>
      <c r="F1089" s="270">
        <f t="shared" si="151"/>
        <v>0</v>
      </c>
    </row>
    <row r="1090" spans="1:6" x14ac:dyDescent="0.25">
      <c r="A1090" s="278">
        <v>4.8</v>
      </c>
      <c r="B1090" s="164" t="s">
        <v>96</v>
      </c>
      <c r="C1090" s="19">
        <v>24.6</v>
      </c>
      <c r="D1090" s="288" t="s">
        <v>9</v>
      </c>
      <c r="E1090" s="18"/>
      <c r="F1090" s="270">
        <f t="shared" si="151"/>
        <v>0</v>
      </c>
    </row>
    <row r="1091" spans="1:6" x14ac:dyDescent="0.25">
      <c r="A1091" s="278">
        <v>4.9000000000000004</v>
      </c>
      <c r="B1091" s="190" t="s">
        <v>793</v>
      </c>
      <c r="C1091" s="19">
        <v>20.96</v>
      </c>
      <c r="D1091" s="288" t="s">
        <v>9</v>
      </c>
      <c r="E1091" s="18"/>
      <c r="F1091" s="270">
        <f t="shared" si="151"/>
        <v>0</v>
      </c>
    </row>
    <row r="1092" spans="1:6" ht="25.5" x14ac:dyDescent="0.25">
      <c r="A1092" s="100">
        <v>4.0999999999999996</v>
      </c>
      <c r="B1092" s="20" t="s">
        <v>285</v>
      </c>
      <c r="C1092" s="19">
        <v>70.8</v>
      </c>
      <c r="D1092" s="288" t="s">
        <v>11</v>
      </c>
      <c r="E1092" s="18"/>
      <c r="F1092" s="270">
        <f t="shared" si="151"/>
        <v>0</v>
      </c>
    </row>
    <row r="1093" spans="1:6" x14ac:dyDescent="0.25">
      <c r="A1093" s="87"/>
      <c r="B1093" s="164"/>
      <c r="C1093" s="19"/>
      <c r="D1093" s="288"/>
      <c r="E1093" s="18"/>
      <c r="F1093" s="266"/>
    </row>
    <row r="1094" spans="1:6" x14ac:dyDescent="0.25">
      <c r="A1094" s="263">
        <v>5</v>
      </c>
      <c r="B1094" s="264" t="s">
        <v>138</v>
      </c>
      <c r="C1094" s="19"/>
      <c r="D1094" s="288"/>
      <c r="E1094" s="18"/>
      <c r="F1094" s="266"/>
    </row>
    <row r="1095" spans="1:6" x14ac:dyDescent="0.25">
      <c r="A1095" s="278">
        <v>5.0999999999999996</v>
      </c>
      <c r="B1095" s="164" t="s">
        <v>226</v>
      </c>
      <c r="C1095" s="19">
        <v>32.94</v>
      </c>
      <c r="D1095" s="288" t="s">
        <v>8</v>
      </c>
      <c r="E1095" s="18"/>
      <c r="F1095" s="270">
        <f t="shared" ref="F1095:F1096" si="152">ROUND(C1095*E1095,2)</f>
        <v>0</v>
      </c>
    </row>
    <row r="1096" spans="1:6" x14ac:dyDescent="0.25">
      <c r="A1096" s="278">
        <v>5.2</v>
      </c>
      <c r="B1096" s="20" t="s">
        <v>227</v>
      </c>
      <c r="C1096" s="19">
        <v>62</v>
      </c>
      <c r="D1096" s="288" t="s">
        <v>99</v>
      </c>
      <c r="E1096" s="18"/>
      <c r="F1096" s="270">
        <f t="shared" si="152"/>
        <v>0</v>
      </c>
    </row>
    <row r="1097" spans="1:6" x14ac:dyDescent="0.25">
      <c r="A1097" s="87"/>
      <c r="B1097" s="164"/>
      <c r="C1097" s="19"/>
      <c r="D1097" s="288"/>
      <c r="E1097" s="18"/>
      <c r="F1097" s="266"/>
    </row>
    <row r="1098" spans="1:6" x14ac:dyDescent="0.25">
      <c r="A1098" s="263">
        <v>6</v>
      </c>
      <c r="B1098" s="264" t="s">
        <v>403</v>
      </c>
      <c r="C1098" s="19"/>
      <c r="D1098" s="288"/>
      <c r="E1098" s="18"/>
      <c r="F1098" s="266"/>
    </row>
    <row r="1099" spans="1:6" x14ac:dyDescent="0.25">
      <c r="A1099" s="278">
        <v>6.1</v>
      </c>
      <c r="B1099" s="164" t="s">
        <v>778</v>
      </c>
      <c r="C1099" s="19">
        <v>1</v>
      </c>
      <c r="D1099" s="288" t="s">
        <v>10</v>
      </c>
      <c r="E1099" s="18"/>
      <c r="F1099" s="270">
        <f t="shared" ref="F1099:F1102" si="153">ROUND(C1099*E1099,2)</f>
        <v>0</v>
      </c>
    </row>
    <row r="1100" spans="1:6" x14ac:dyDescent="0.25">
      <c r="A1100" s="278">
        <v>6.2</v>
      </c>
      <c r="B1100" s="164" t="s">
        <v>779</v>
      </c>
      <c r="C1100" s="19">
        <v>1</v>
      </c>
      <c r="D1100" s="288" t="s">
        <v>10</v>
      </c>
      <c r="E1100" s="18"/>
      <c r="F1100" s="270">
        <f t="shared" si="153"/>
        <v>0</v>
      </c>
    </row>
    <row r="1101" spans="1:6" x14ac:dyDescent="0.25">
      <c r="A1101" s="278">
        <v>6.3</v>
      </c>
      <c r="B1101" s="212" t="s">
        <v>782</v>
      </c>
      <c r="C1101" s="19">
        <v>1</v>
      </c>
      <c r="D1101" s="288" t="s">
        <v>10</v>
      </c>
      <c r="E1101" s="18"/>
      <c r="F1101" s="270">
        <f t="shared" si="153"/>
        <v>0</v>
      </c>
    </row>
    <row r="1102" spans="1:6" x14ac:dyDescent="0.25">
      <c r="A1102" s="278">
        <v>6.4</v>
      </c>
      <c r="B1102" s="20" t="s">
        <v>780</v>
      </c>
      <c r="C1102" s="19">
        <v>1</v>
      </c>
      <c r="D1102" s="288" t="s">
        <v>10</v>
      </c>
      <c r="E1102" s="18"/>
      <c r="F1102" s="270">
        <f t="shared" si="153"/>
        <v>0</v>
      </c>
    </row>
    <row r="1103" spans="1:6" x14ac:dyDescent="0.25">
      <c r="A1103" s="87"/>
      <c r="B1103" s="164"/>
      <c r="C1103" s="19"/>
      <c r="D1103" s="288"/>
      <c r="E1103" s="18"/>
      <c r="F1103" s="266"/>
    </row>
    <row r="1104" spans="1:6" x14ac:dyDescent="0.25">
      <c r="A1104" s="263">
        <v>7</v>
      </c>
      <c r="B1104" s="276" t="s">
        <v>404</v>
      </c>
      <c r="C1104" s="19"/>
      <c r="D1104" s="288"/>
      <c r="E1104" s="18"/>
      <c r="F1104" s="266"/>
    </row>
    <row r="1105" spans="1:6" x14ac:dyDescent="0.25">
      <c r="A1105" s="278">
        <v>7.1</v>
      </c>
      <c r="B1105" s="164" t="s">
        <v>286</v>
      </c>
      <c r="C1105" s="19">
        <v>40.53</v>
      </c>
      <c r="D1105" s="288" t="s">
        <v>11</v>
      </c>
      <c r="E1105" s="18"/>
      <c r="F1105" s="270">
        <f t="shared" ref="F1105:F1119" si="154">ROUND(C1105*E1105,2)</f>
        <v>0</v>
      </c>
    </row>
    <row r="1106" spans="1:6" x14ac:dyDescent="0.25">
      <c r="A1106" s="278">
        <v>7.2</v>
      </c>
      <c r="B1106" s="164" t="s">
        <v>287</v>
      </c>
      <c r="C1106" s="19">
        <v>5</v>
      </c>
      <c r="D1106" s="288" t="s">
        <v>11</v>
      </c>
      <c r="E1106" s="18"/>
      <c r="F1106" s="270">
        <f t="shared" si="154"/>
        <v>0</v>
      </c>
    </row>
    <row r="1107" spans="1:6" x14ac:dyDescent="0.25">
      <c r="A1107" s="278">
        <v>7.3</v>
      </c>
      <c r="B1107" s="164" t="s">
        <v>738</v>
      </c>
      <c r="C1107" s="19">
        <v>17.37</v>
      </c>
      <c r="D1107" s="288" t="s">
        <v>11</v>
      </c>
      <c r="E1107" s="18"/>
      <c r="F1107" s="270">
        <f t="shared" si="154"/>
        <v>0</v>
      </c>
    </row>
    <row r="1108" spans="1:6" x14ac:dyDescent="0.25">
      <c r="A1108" s="278">
        <v>7.4</v>
      </c>
      <c r="B1108" s="164" t="s">
        <v>288</v>
      </c>
      <c r="C1108" s="19">
        <v>10</v>
      </c>
      <c r="D1108" s="288" t="s">
        <v>10</v>
      </c>
      <c r="E1108" s="18"/>
      <c r="F1108" s="270">
        <f t="shared" si="154"/>
        <v>0</v>
      </c>
    </row>
    <row r="1109" spans="1:6" x14ac:dyDescent="0.25">
      <c r="A1109" s="278">
        <v>7.5</v>
      </c>
      <c r="B1109" s="164" t="s">
        <v>289</v>
      </c>
      <c r="C1109" s="19">
        <v>1</v>
      </c>
      <c r="D1109" s="288" t="s">
        <v>10</v>
      </c>
      <c r="E1109" s="18"/>
      <c r="F1109" s="270">
        <f t="shared" si="154"/>
        <v>0</v>
      </c>
    </row>
    <row r="1110" spans="1:6" x14ac:dyDescent="0.25">
      <c r="A1110" s="278">
        <v>7.6</v>
      </c>
      <c r="B1110" s="164" t="s">
        <v>290</v>
      </c>
      <c r="C1110" s="19">
        <v>1</v>
      </c>
      <c r="D1110" s="288" t="s">
        <v>10</v>
      </c>
      <c r="E1110" s="18"/>
      <c r="F1110" s="270">
        <f t="shared" si="154"/>
        <v>0</v>
      </c>
    </row>
    <row r="1111" spans="1:6" x14ac:dyDescent="0.25">
      <c r="A1111" s="278">
        <v>7.7</v>
      </c>
      <c r="B1111" s="164" t="s">
        <v>291</v>
      </c>
      <c r="C1111" s="19">
        <v>1</v>
      </c>
      <c r="D1111" s="288" t="s">
        <v>10</v>
      </c>
      <c r="E1111" s="18"/>
      <c r="F1111" s="270">
        <f t="shared" si="154"/>
        <v>0</v>
      </c>
    </row>
    <row r="1112" spans="1:6" x14ac:dyDescent="0.25">
      <c r="A1112" s="278">
        <v>7.8</v>
      </c>
      <c r="B1112" s="164" t="s">
        <v>292</v>
      </c>
      <c r="C1112" s="19">
        <v>4</v>
      </c>
      <c r="D1112" s="288" t="s">
        <v>10</v>
      </c>
      <c r="E1112" s="18"/>
      <c r="F1112" s="270">
        <f t="shared" si="154"/>
        <v>0</v>
      </c>
    </row>
    <row r="1113" spans="1:6" x14ac:dyDescent="0.25">
      <c r="A1113" s="278">
        <v>7.9</v>
      </c>
      <c r="B1113" s="164" t="s">
        <v>293</v>
      </c>
      <c r="C1113" s="19">
        <v>1</v>
      </c>
      <c r="D1113" s="288" t="s">
        <v>10</v>
      </c>
      <c r="E1113" s="18"/>
      <c r="F1113" s="270">
        <f t="shared" si="154"/>
        <v>0</v>
      </c>
    </row>
    <row r="1114" spans="1:6" x14ac:dyDescent="0.25">
      <c r="A1114" s="100">
        <v>7.1</v>
      </c>
      <c r="B1114" s="164" t="s">
        <v>294</v>
      </c>
      <c r="C1114" s="19">
        <v>2</v>
      </c>
      <c r="D1114" s="288" t="s">
        <v>10</v>
      </c>
      <c r="E1114" s="18"/>
      <c r="F1114" s="270">
        <f t="shared" si="154"/>
        <v>0</v>
      </c>
    </row>
    <row r="1115" spans="1:6" x14ac:dyDescent="0.25">
      <c r="A1115" s="100">
        <v>7.11</v>
      </c>
      <c r="B1115" s="164" t="s">
        <v>295</v>
      </c>
      <c r="C1115" s="19">
        <v>1</v>
      </c>
      <c r="D1115" s="288" t="s">
        <v>10</v>
      </c>
      <c r="E1115" s="18"/>
      <c r="F1115" s="270">
        <f t="shared" si="154"/>
        <v>0</v>
      </c>
    </row>
    <row r="1116" spans="1:6" ht="25.5" x14ac:dyDescent="0.25">
      <c r="A1116" s="100">
        <v>7.12</v>
      </c>
      <c r="B1116" s="212" t="s">
        <v>296</v>
      </c>
      <c r="C1116" s="19">
        <v>3</v>
      </c>
      <c r="D1116" s="288" t="s">
        <v>10</v>
      </c>
      <c r="E1116" s="18"/>
      <c r="F1116" s="270">
        <f t="shared" si="154"/>
        <v>0</v>
      </c>
    </row>
    <row r="1117" spans="1:6" ht="25.5" x14ac:dyDescent="0.25">
      <c r="A1117" s="100">
        <v>7.13</v>
      </c>
      <c r="B1117" s="212" t="s">
        <v>297</v>
      </c>
      <c r="C1117" s="19">
        <v>1</v>
      </c>
      <c r="D1117" s="288" t="s">
        <v>10</v>
      </c>
      <c r="E1117" s="18"/>
      <c r="F1117" s="270">
        <f t="shared" si="154"/>
        <v>0</v>
      </c>
    </row>
    <row r="1118" spans="1:6" ht="25.5" x14ac:dyDescent="0.25">
      <c r="A1118" s="100">
        <v>7.14</v>
      </c>
      <c r="B1118" s="212" t="s">
        <v>993</v>
      </c>
      <c r="C1118" s="19">
        <v>4</v>
      </c>
      <c r="D1118" s="288" t="s">
        <v>10</v>
      </c>
      <c r="E1118" s="18"/>
      <c r="F1118" s="270">
        <f t="shared" si="154"/>
        <v>0</v>
      </c>
    </row>
    <row r="1119" spans="1:6" x14ac:dyDescent="0.25">
      <c r="A1119" s="100">
        <v>7.15</v>
      </c>
      <c r="B1119" s="164" t="s">
        <v>991</v>
      </c>
      <c r="C1119" s="19">
        <v>10</v>
      </c>
      <c r="D1119" s="288" t="s">
        <v>10</v>
      </c>
      <c r="E1119" s="18"/>
      <c r="F1119" s="270">
        <f t="shared" si="154"/>
        <v>0</v>
      </c>
    </row>
    <row r="1120" spans="1:6" x14ac:dyDescent="0.25">
      <c r="A1120" s="87"/>
      <c r="B1120" s="164"/>
      <c r="C1120" s="19"/>
      <c r="D1120" s="288"/>
      <c r="E1120" s="18"/>
      <c r="F1120" s="266"/>
    </row>
    <row r="1121" spans="1:6" x14ac:dyDescent="0.25">
      <c r="A1121" s="277">
        <v>7.16</v>
      </c>
      <c r="B1121" s="264" t="s">
        <v>405</v>
      </c>
      <c r="C1121" s="19"/>
      <c r="D1121" s="288"/>
      <c r="E1121" s="18"/>
      <c r="F1121" s="266"/>
    </row>
    <row r="1122" spans="1:6" x14ac:dyDescent="0.25">
      <c r="A1122" s="46" t="s">
        <v>298</v>
      </c>
      <c r="B1122" s="164" t="s">
        <v>123</v>
      </c>
      <c r="C1122" s="19">
        <v>46.16</v>
      </c>
      <c r="D1122" s="288" t="s">
        <v>5</v>
      </c>
      <c r="E1122" s="18"/>
      <c r="F1122" s="270">
        <f t="shared" ref="F1122:F1125" si="155">ROUND(C1122*E1122,2)</f>
        <v>0</v>
      </c>
    </row>
    <row r="1123" spans="1:6" x14ac:dyDescent="0.25">
      <c r="A1123" s="46" t="s">
        <v>299</v>
      </c>
      <c r="B1123" s="164" t="s">
        <v>300</v>
      </c>
      <c r="C1123" s="19">
        <v>1.04</v>
      </c>
      <c r="D1123" s="288" t="s">
        <v>33</v>
      </c>
      <c r="E1123" s="18"/>
      <c r="F1123" s="270">
        <f t="shared" si="155"/>
        <v>0</v>
      </c>
    </row>
    <row r="1124" spans="1:6" x14ac:dyDescent="0.25">
      <c r="A1124" s="46" t="s">
        <v>301</v>
      </c>
      <c r="B1124" s="20" t="s">
        <v>302</v>
      </c>
      <c r="C1124" s="19">
        <v>42.57</v>
      </c>
      <c r="D1124" s="288" t="s">
        <v>6</v>
      </c>
      <c r="E1124" s="18"/>
      <c r="F1124" s="270">
        <f t="shared" si="155"/>
        <v>0</v>
      </c>
    </row>
    <row r="1125" spans="1:6" x14ac:dyDescent="0.25">
      <c r="A1125" s="46" t="s">
        <v>303</v>
      </c>
      <c r="B1125" s="164" t="s">
        <v>304</v>
      </c>
      <c r="C1125" s="19">
        <v>4.3099999999999996</v>
      </c>
      <c r="D1125" s="288" t="s">
        <v>18</v>
      </c>
      <c r="E1125" s="18"/>
      <c r="F1125" s="270">
        <f t="shared" si="155"/>
        <v>0</v>
      </c>
    </row>
    <row r="1126" spans="1:6" x14ac:dyDescent="0.25">
      <c r="A1126" s="87"/>
      <c r="B1126" s="164"/>
      <c r="C1126" s="19"/>
      <c r="D1126" s="288"/>
      <c r="E1126" s="18"/>
      <c r="F1126" s="266"/>
    </row>
    <row r="1127" spans="1:6" x14ac:dyDescent="0.25">
      <c r="A1127" s="263">
        <v>8</v>
      </c>
      <c r="B1127" s="264" t="s">
        <v>406</v>
      </c>
      <c r="C1127" s="268"/>
      <c r="D1127" s="269"/>
      <c r="E1127" s="18"/>
      <c r="F1127" s="266"/>
    </row>
    <row r="1128" spans="1:6" x14ac:dyDescent="0.25">
      <c r="A1128" s="87"/>
      <c r="B1128" s="206"/>
      <c r="C1128" s="268"/>
      <c r="D1128" s="269"/>
      <c r="E1128" s="18"/>
      <c r="F1128" s="266"/>
    </row>
    <row r="1129" spans="1:6" x14ac:dyDescent="0.25">
      <c r="A1129" s="278">
        <v>8.1</v>
      </c>
      <c r="B1129" s="279" t="s">
        <v>66</v>
      </c>
      <c r="C1129" s="280">
        <v>1</v>
      </c>
      <c r="D1129" s="281" t="s">
        <v>25</v>
      </c>
      <c r="E1129" s="18"/>
      <c r="F1129" s="270">
        <f>ROUND(C1129*E1129,2)</f>
        <v>0</v>
      </c>
    </row>
    <row r="1130" spans="1:6" x14ac:dyDescent="0.25">
      <c r="A1130" s="87"/>
      <c r="B1130" s="282"/>
      <c r="C1130" s="280"/>
      <c r="D1130" s="281"/>
      <c r="E1130" s="18"/>
      <c r="F1130" s="266"/>
    </row>
    <row r="1131" spans="1:6" x14ac:dyDescent="0.25">
      <c r="A1131" s="283">
        <v>8.1999999999999993</v>
      </c>
      <c r="B1131" s="284" t="s">
        <v>17</v>
      </c>
      <c r="C1131" s="285"/>
      <c r="D1131" s="286"/>
      <c r="E1131" s="901"/>
      <c r="F1131" s="436"/>
    </row>
    <row r="1132" spans="1:6" x14ac:dyDescent="0.25">
      <c r="A1132" s="287" t="s">
        <v>684</v>
      </c>
      <c r="B1132" s="229" t="s">
        <v>767</v>
      </c>
      <c r="C1132" s="285">
        <v>5.05</v>
      </c>
      <c r="D1132" s="288" t="s">
        <v>8</v>
      </c>
      <c r="E1132" s="902"/>
      <c r="F1132" s="436">
        <f>ROUND(C1132*E1132,2)</f>
        <v>0</v>
      </c>
    </row>
    <row r="1133" spans="1:6" x14ac:dyDescent="0.25">
      <c r="A1133" s="289" t="s">
        <v>685</v>
      </c>
      <c r="B1133" s="290" t="s">
        <v>724</v>
      </c>
      <c r="C1133" s="285">
        <v>2.0699999999999998</v>
      </c>
      <c r="D1133" s="288" t="s">
        <v>6</v>
      </c>
      <c r="E1133" s="901"/>
      <c r="F1133" s="436">
        <f t="shared" ref="F1133:F1134" si="156">ROUND(C1133*E1133,2)</f>
        <v>0</v>
      </c>
    </row>
    <row r="1134" spans="1:6" x14ac:dyDescent="0.25">
      <c r="A1134" s="287" t="s">
        <v>686</v>
      </c>
      <c r="B1134" s="290" t="s">
        <v>681</v>
      </c>
      <c r="C1134" s="285">
        <v>3.44</v>
      </c>
      <c r="D1134" s="288" t="s">
        <v>18</v>
      </c>
      <c r="E1134" s="903"/>
      <c r="F1134" s="436">
        <f t="shared" si="156"/>
        <v>0</v>
      </c>
    </row>
    <row r="1135" spans="1:6" x14ac:dyDescent="0.25">
      <c r="A1135" s="87"/>
      <c r="B1135" s="282"/>
      <c r="C1135" s="280"/>
      <c r="D1135" s="291"/>
      <c r="E1135" s="18"/>
      <c r="F1135" s="266"/>
    </row>
    <row r="1136" spans="1:6" x14ac:dyDescent="0.25">
      <c r="A1136" s="292">
        <v>8.3000000000000007</v>
      </c>
      <c r="B1136" s="293" t="s">
        <v>979</v>
      </c>
      <c r="C1136" s="280"/>
      <c r="D1136" s="291"/>
      <c r="E1136" s="18"/>
      <c r="F1136" s="266"/>
    </row>
    <row r="1137" spans="1:6" x14ac:dyDescent="0.25">
      <c r="A1137" s="294" t="s">
        <v>305</v>
      </c>
      <c r="B1137" s="279" t="s">
        <v>306</v>
      </c>
      <c r="C1137" s="280">
        <v>1.45</v>
      </c>
      <c r="D1137" s="295" t="s">
        <v>8</v>
      </c>
      <c r="E1137" s="18"/>
      <c r="F1137" s="270">
        <f t="shared" ref="F1137:F1143" si="157">ROUND(C1137*E1137,2)</f>
        <v>0</v>
      </c>
    </row>
    <row r="1138" spans="1:6" x14ac:dyDescent="0.25">
      <c r="A1138" s="294" t="s">
        <v>307</v>
      </c>
      <c r="B1138" s="279" t="s">
        <v>308</v>
      </c>
      <c r="C1138" s="280">
        <v>0.32</v>
      </c>
      <c r="D1138" s="295" t="s">
        <v>8</v>
      </c>
      <c r="E1138" s="18"/>
      <c r="F1138" s="270">
        <f t="shared" si="157"/>
        <v>0</v>
      </c>
    </row>
    <row r="1139" spans="1:6" x14ac:dyDescent="0.25">
      <c r="A1139" s="294" t="s">
        <v>309</v>
      </c>
      <c r="B1139" s="296" t="s">
        <v>310</v>
      </c>
      <c r="C1139" s="280">
        <v>0.18</v>
      </c>
      <c r="D1139" s="295" t="s">
        <v>8</v>
      </c>
      <c r="E1139" s="18"/>
      <c r="F1139" s="270">
        <f t="shared" si="157"/>
        <v>0</v>
      </c>
    </row>
    <row r="1140" spans="1:6" x14ac:dyDescent="0.25">
      <c r="A1140" s="294" t="s">
        <v>311</v>
      </c>
      <c r="B1140" s="279" t="s">
        <v>312</v>
      </c>
      <c r="C1140" s="280">
        <v>0.11</v>
      </c>
      <c r="D1140" s="295" t="s">
        <v>8</v>
      </c>
      <c r="E1140" s="18"/>
      <c r="F1140" s="270">
        <f t="shared" si="157"/>
        <v>0</v>
      </c>
    </row>
    <row r="1141" spans="1:6" x14ac:dyDescent="0.25">
      <c r="A1141" s="294" t="s">
        <v>313</v>
      </c>
      <c r="B1141" s="279" t="s">
        <v>314</v>
      </c>
      <c r="C1141" s="280">
        <v>0.37</v>
      </c>
      <c r="D1141" s="295" t="s">
        <v>8</v>
      </c>
      <c r="E1141" s="18"/>
      <c r="F1141" s="270">
        <f t="shared" si="157"/>
        <v>0</v>
      </c>
    </row>
    <row r="1142" spans="1:6" x14ac:dyDescent="0.25">
      <c r="A1142" s="294" t="s">
        <v>315</v>
      </c>
      <c r="B1142" s="279" t="s">
        <v>316</v>
      </c>
      <c r="C1142" s="280">
        <v>0.12</v>
      </c>
      <c r="D1142" s="295" t="s">
        <v>8</v>
      </c>
      <c r="E1142" s="18"/>
      <c r="F1142" s="270">
        <f t="shared" si="157"/>
        <v>0</v>
      </c>
    </row>
    <row r="1143" spans="1:6" x14ac:dyDescent="0.25">
      <c r="A1143" s="294" t="s">
        <v>317</v>
      </c>
      <c r="B1143" s="279" t="s">
        <v>318</v>
      </c>
      <c r="C1143" s="280">
        <v>0.81</v>
      </c>
      <c r="D1143" s="295" t="s">
        <v>8</v>
      </c>
      <c r="E1143" s="18"/>
      <c r="F1143" s="270">
        <f t="shared" si="157"/>
        <v>0</v>
      </c>
    </row>
    <row r="1144" spans="1:6" x14ac:dyDescent="0.25">
      <c r="A1144" s="87"/>
      <c r="B1144" s="282"/>
      <c r="C1144" s="280"/>
      <c r="D1144" s="291"/>
      <c r="E1144" s="18"/>
      <c r="F1144" s="266"/>
    </row>
    <row r="1145" spans="1:6" x14ac:dyDescent="0.25">
      <c r="A1145" s="292">
        <v>8.4</v>
      </c>
      <c r="B1145" s="293" t="s">
        <v>149</v>
      </c>
      <c r="C1145" s="280"/>
      <c r="D1145" s="291"/>
      <c r="E1145" s="18"/>
      <c r="F1145" s="266"/>
    </row>
    <row r="1146" spans="1:6" x14ac:dyDescent="0.25">
      <c r="A1146" s="294" t="s">
        <v>319</v>
      </c>
      <c r="B1146" s="20" t="s">
        <v>320</v>
      </c>
      <c r="C1146" s="280">
        <v>4.82</v>
      </c>
      <c r="D1146" s="281" t="s">
        <v>9</v>
      </c>
      <c r="E1146" s="18"/>
      <c r="F1146" s="270">
        <f t="shared" ref="F1146:F1147" si="158">ROUND(C1146*E1146,2)</f>
        <v>0</v>
      </c>
    </row>
    <row r="1147" spans="1:6" x14ac:dyDescent="0.25">
      <c r="A1147" s="294" t="s">
        <v>321</v>
      </c>
      <c r="B1147" s="20" t="s">
        <v>322</v>
      </c>
      <c r="C1147" s="280">
        <v>22.69</v>
      </c>
      <c r="D1147" s="281" t="s">
        <v>9</v>
      </c>
      <c r="E1147" s="18"/>
      <c r="F1147" s="270">
        <f t="shared" si="158"/>
        <v>0</v>
      </c>
    </row>
    <row r="1148" spans="1:6" x14ac:dyDescent="0.25">
      <c r="A1148" s="87"/>
      <c r="B1148" s="282"/>
      <c r="C1148" s="280"/>
      <c r="D1148" s="291"/>
      <c r="E1148" s="18"/>
      <c r="F1148" s="266"/>
    </row>
    <row r="1149" spans="1:6" x14ac:dyDescent="0.25">
      <c r="A1149" s="292">
        <v>8.5</v>
      </c>
      <c r="B1149" s="264" t="s">
        <v>36</v>
      </c>
      <c r="C1149" s="280"/>
      <c r="D1149" s="291"/>
      <c r="E1149" s="18"/>
      <c r="F1149" s="266"/>
    </row>
    <row r="1150" spans="1:6" x14ac:dyDescent="0.25">
      <c r="A1150" s="294" t="s">
        <v>323</v>
      </c>
      <c r="B1150" s="279" t="s">
        <v>20</v>
      </c>
      <c r="C1150" s="280">
        <v>9.77</v>
      </c>
      <c r="D1150" s="281" t="s">
        <v>9</v>
      </c>
      <c r="E1150" s="18"/>
      <c r="F1150" s="270">
        <f t="shared" ref="F1150:F1160" si="159">ROUND(C1150*E1150,2)</f>
        <v>0</v>
      </c>
    </row>
    <row r="1151" spans="1:6" x14ac:dyDescent="0.25">
      <c r="A1151" s="294" t="s">
        <v>324</v>
      </c>
      <c r="B1151" s="279" t="s">
        <v>22</v>
      </c>
      <c r="C1151" s="280">
        <v>26.04</v>
      </c>
      <c r="D1151" s="281" t="s">
        <v>9</v>
      </c>
      <c r="E1151" s="18"/>
      <c r="F1151" s="270">
        <f t="shared" si="159"/>
        <v>0</v>
      </c>
    </row>
    <row r="1152" spans="1:6" x14ac:dyDescent="0.25">
      <c r="A1152" s="294" t="s">
        <v>325</v>
      </c>
      <c r="B1152" s="279" t="s">
        <v>30</v>
      </c>
      <c r="C1152" s="280">
        <v>20.94</v>
      </c>
      <c r="D1152" s="281" t="s">
        <v>9</v>
      </c>
      <c r="E1152" s="18"/>
      <c r="F1152" s="270">
        <f t="shared" si="159"/>
        <v>0</v>
      </c>
    </row>
    <row r="1153" spans="1:6" x14ac:dyDescent="0.25">
      <c r="A1153" s="294" t="s">
        <v>326</v>
      </c>
      <c r="B1153" s="279" t="s">
        <v>327</v>
      </c>
      <c r="C1153" s="280">
        <v>9.6199999999999992</v>
      </c>
      <c r="D1153" s="281" t="s">
        <v>9</v>
      </c>
      <c r="E1153" s="18"/>
      <c r="F1153" s="270">
        <f t="shared" si="159"/>
        <v>0</v>
      </c>
    </row>
    <row r="1154" spans="1:6" x14ac:dyDescent="0.25">
      <c r="A1154" s="294" t="s">
        <v>328</v>
      </c>
      <c r="B1154" s="279" t="s">
        <v>24</v>
      </c>
      <c r="C1154" s="280">
        <v>47.6</v>
      </c>
      <c r="D1154" s="291" t="s">
        <v>11</v>
      </c>
      <c r="E1154" s="18"/>
      <c r="F1154" s="270">
        <f t="shared" si="159"/>
        <v>0</v>
      </c>
    </row>
    <row r="1155" spans="1:6" x14ac:dyDescent="0.25">
      <c r="A1155" s="294" t="s">
        <v>329</v>
      </c>
      <c r="B1155" s="279" t="s">
        <v>35</v>
      </c>
      <c r="C1155" s="280">
        <v>2.02</v>
      </c>
      <c r="D1155" s="291" t="s">
        <v>11</v>
      </c>
      <c r="E1155" s="18"/>
      <c r="F1155" s="270">
        <f t="shared" si="159"/>
        <v>0</v>
      </c>
    </row>
    <row r="1156" spans="1:6" x14ac:dyDescent="0.25">
      <c r="A1156" s="294" t="s">
        <v>330</v>
      </c>
      <c r="B1156" s="279" t="s">
        <v>60</v>
      </c>
      <c r="C1156" s="280">
        <v>10.1</v>
      </c>
      <c r="D1156" s="291" t="s">
        <v>11</v>
      </c>
      <c r="E1156" s="18"/>
      <c r="F1156" s="270">
        <f t="shared" si="159"/>
        <v>0</v>
      </c>
    </row>
    <row r="1157" spans="1:6" x14ac:dyDescent="0.25">
      <c r="A1157" s="294" t="s">
        <v>331</v>
      </c>
      <c r="B1157" s="279" t="s">
        <v>332</v>
      </c>
      <c r="C1157" s="280">
        <v>6.02</v>
      </c>
      <c r="D1157" s="291" t="s">
        <v>11</v>
      </c>
      <c r="E1157" s="18"/>
      <c r="F1157" s="270">
        <f t="shared" si="159"/>
        <v>0</v>
      </c>
    </row>
    <row r="1158" spans="1:6" x14ac:dyDescent="0.25">
      <c r="A1158" s="294" t="s">
        <v>333</v>
      </c>
      <c r="B1158" s="279" t="s">
        <v>334</v>
      </c>
      <c r="C1158" s="280">
        <v>10.58</v>
      </c>
      <c r="D1158" s="281" t="s">
        <v>9</v>
      </c>
      <c r="E1158" s="18"/>
      <c r="F1158" s="270">
        <f t="shared" si="159"/>
        <v>0</v>
      </c>
    </row>
    <row r="1159" spans="1:6" x14ac:dyDescent="0.25">
      <c r="A1159" s="294" t="s">
        <v>335</v>
      </c>
      <c r="B1159" s="279" t="s">
        <v>336</v>
      </c>
      <c r="C1159" s="280">
        <v>2.84</v>
      </c>
      <c r="D1159" s="281" t="s">
        <v>9</v>
      </c>
      <c r="E1159" s="18"/>
      <c r="F1159" s="270">
        <f t="shared" si="159"/>
        <v>0</v>
      </c>
    </row>
    <row r="1160" spans="1:6" x14ac:dyDescent="0.25">
      <c r="A1160" s="294" t="s">
        <v>337</v>
      </c>
      <c r="B1160" s="279" t="s">
        <v>338</v>
      </c>
      <c r="C1160" s="280">
        <v>44.14</v>
      </c>
      <c r="D1160" s="281" t="s">
        <v>9</v>
      </c>
      <c r="E1160" s="18"/>
      <c r="F1160" s="270">
        <f t="shared" si="159"/>
        <v>0</v>
      </c>
    </row>
    <row r="1161" spans="1:6" x14ac:dyDescent="0.25">
      <c r="A1161" s="87"/>
      <c r="B1161" s="282"/>
      <c r="C1161" s="280"/>
      <c r="D1161" s="291"/>
      <c r="E1161" s="18"/>
      <c r="F1161" s="266"/>
    </row>
    <row r="1162" spans="1:6" x14ac:dyDescent="0.25">
      <c r="A1162" s="278">
        <v>8.6</v>
      </c>
      <c r="B1162" s="296" t="s">
        <v>339</v>
      </c>
      <c r="C1162" s="280">
        <v>5.3</v>
      </c>
      <c r="D1162" s="281" t="s">
        <v>9</v>
      </c>
      <c r="E1162" s="18"/>
      <c r="F1162" s="270">
        <f t="shared" ref="F1162" si="160">ROUND(C1162*E1162,2)</f>
        <v>0</v>
      </c>
    </row>
    <row r="1163" spans="1:6" x14ac:dyDescent="0.25">
      <c r="A1163" s="87"/>
      <c r="B1163" s="282"/>
      <c r="C1163" s="280"/>
      <c r="D1163" s="281"/>
      <c r="E1163" s="18"/>
      <c r="F1163" s="266"/>
    </row>
    <row r="1164" spans="1:6" x14ac:dyDescent="0.25">
      <c r="A1164" s="278">
        <v>8.6999999999999993</v>
      </c>
      <c r="B1164" s="279" t="s">
        <v>793</v>
      </c>
      <c r="C1164" s="280">
        <v>6.06</v>
      </c>
      <c r="D1164" s="281" t="s">
        <v>9</v>
      </c>
      <c r="E1164" s="18"/>
      <c r="F1164" s="270">
        <f t="shared" ref="F1164" si="161">ROUND(C1164*E1164,2)</f>
        <v>0</v>
      </c>
    </row>
    <row r="1165" spans="1:6" x14ac:dyDescent="0.25">
      <c r="A1165" s="87"/>
      <c r="B1165" s="282"/>
      <c r="C1165" s="280"/>
      <c r="D1165" s="291"/>
      <c r="E1165" s="18"/>
      <c r="F1165" s="266"/>
    </row>
    <row r="1166" spans="1:6" x14ac:dyDescent="0.25">
      <c r="A1166" s="292">
        <v>8.8000000000000007</v>
      </c>
      <c r="B1166" s="297" t="s">
        <v>407</v>
      </c>
      <c r="C1166" s="280"/>
      <c r="D1166" s="291"/>
      <c r="E1166" s="18"/>
      <c r="F1166" s="266"/>
    </row>
    <row r="1167" spans="1:6" x14ac:dyDescent="0.25">
      <c r="A1167" s="294" t="s">
        <v>340</v>
      </c>
      <c r="B1167" s="279" t="s">
        <v>341</v>
      </c>
      <c r="C1167" s="280">
        <v>15.2</v>
      </c>
      <c r="D1167" s="291" t="s">
        <v>11</v>
      </c>
      <c r="E1167" s="18"/>
      <c r="F1167" s="270">
        <f t="shared" ref="F1167:F1169" si="162">ROUND(C1167*E1167,2)</f>
        <v>0</v>
      </c>
    </row>
    <row r="1168" spans="1:6" x14ac:dyDescent="0.25">
      <c r="A1168" s="294" t="s">
        <v>342</v>
      </c>
      <c r="B1168" s="296" t="s">
        <v>786</v>
      </c>
      <c r="C1168" s="280">
        <v>1</v>
      </c>
      <c r="D1168" s="298" t="s">
        <v>10</v>
      </c>
      <c r="E1168" s="18"/>
      <c r="F1168" s="270">
        <f t="shared" si="162"/>
        <v>0</v>
      </c>
    </row>
    <row r="1169" spans="1:6" x14ac:dyDescent="0.25">
      <c r="A1169" s="294" t="s">
        <v>343</v>
      </c>
      <c r="B1169" s="279" t="s">
        <v>344</v>
      </c>
      <c r="C1169" s="299">
        <v>1</v>
      </c>
      <c r="D1169" s="298" t="s">
        <v>10</v>
      </c>
      <c r="E1169" s="18"/>
      <c r="F1169" s="270">
        <f t="shared" si="162"/>
        <v>0</v>
      </c>
    </row>
    <row r="1170" spans="1:6" x14ac:dyDescent="0.25">
      <c r="A1170" s="87"/>
      <c r="B1170" s="282"/>
      <c r="C1170" s="280"/>
      <c r="D1170" s="291"/>
      <c r="E1170" s="18"/>
      <c r="F1170" s="266"/>
    </row>
    <row r="1171" spans="1:6" x14ac:dyDescent="0.25">
      <c r="A1171" s="292">
        <v>8.9</v>
      </c>
      <c r="B1171" s="300" t="s">
        <v>408</v>
      </c>
      <c r="C1171" s="280"/>
      <c r="D1171" s="291"/>
      <c r="E1171" s="18"/>
      <c r="F1171" s="266"/>
    </row>
    <row r="1172" spans="1:6" x14ac:dyDescent="0.25">
      <c r="A1172" s="294" t="s">
        <v>345</v>
      </c>
      <c r="B1172" s="296" t="s">
        <v>346</v>
      </c>
      <c r="C1172" s="280">
        <v>23.25</v>
      </c>
      <c r="D1172" s="291" t="s">
        <v>12</v>
      </c>
      <c r="E1172" s="18"/>
      <c r="F1172" s="270">
        <f t="shared" ref="F1172:F1173" si="163">ROUND(C1172*E1172,2)</f>
        <v>0</v>
      </c>
    </row>
    <row r="1173" spans="1:6" x14ac:dyDescent="0.25">
      <c r="A1173" s="294" t="s">
        <v>347</v>
      </c>
      <c r="B1173" s="279" t="s">
        <v>348</v>
      </c>
      <c r="C1173" s="299">
        <v>1</v>
      </c>
      <c r="D1173" s="298" t="s">
        <v>10</v>
      </c>
      <c r="E1173" s="18"/>
      <c r="F1173" s="270">
        <f t="shared" si="163"/>
        <v>0</v>
      </c>
    </row>
    <row r="1174" spans="1:6" x14ac:dyDescent="0.25">
      <c r="A1174" s="87"/>
      <c r="B1174" s="301"/>
      <c r="C1174" s="280"/>
      <c r="D1174" s="302"/>
      <c r="E1174" s="18"/>
      <c r="F1174" s="266"/>
    </row>
    <row r="1175" spans="1:6" x14ac:dyDescent="0.25">
      <c r="A1175" s="303">
        <v>8.1</v>
      </c>
      <c r="B1175" s="300" t="s">
        <v>409</v>
      </c>
      <c r="C1175" s="280"/>
      <c r="D1175" s="302"/>
      <c r="E1175" s="18"/>
      <c r="F1175" s="266"/>
    </row>
    <row r="1176" spans="1:6" x14ac:dyDescent="0.25">
      <c r="A1176" s="294" t="s">
        <v>349</v>
      </c>
      <c r="B1176" s="279" t="s">
        <v>68</v>
      </c>
      <c r="C1176" s="299">
        <v>1</v>
      </c>
      <c r="D1176" s="298" t="s">
        <v>10</v>
      </c>
      <c r="E1176" s="18"/>
      <c r="F1176" s="270">
        <f t="shared" ref="F1176:F1188" si="164">ROUND(C1176*E1176,2)</f>
        <v>0</v>
      </c>
    </row>
    <row r="1177" spans="1:6" x14ac:dyDescent="0.25">
      <c r="A1177" s="294" t="s">
        <v>350</v>
      </c>
      <c r="B1177" s="279" t="s">
        <v>351</v>
      </c>
      <c r="C1177" s="299">
        <v>1</v>
      </c>
      <c r="D1177" s="298" t="s">
        <v>10</v>
      </c>
      <c r="E1177" s="18"/>
      <c r="F1177" s="270">
        <f t="shared" si="164"/>
        <v>0</v>
      </c>
    </row>
    <row r="1178" spans="1:6" ht="25.5" x14ac:dyDescent="0.25">
      <c r="A1178" s="294" t="s">
        <v>352</v>
      </c>
      <c r="B1178" s="190" t="s">
        <v>792</v>
      </c>
      <c r="C1178" s="299">
        <v>1</v>
      </c>
      <c r="D1178" s="298" t="s">
        <v>10</v>
      </c>
      <c r="E1178" s="18"/>
      <c r="F1178" s="270">
        <f t="shared" si="164"/>
        <v>0</v>
      </c>
    </row>
    <row r="1179" spans="1:6" x14ac:dyDescent="0.25">
      <c r="A1179" s="294" t="s">
        <v>353</v>
      </c>
      <c r="B1179" s="279" t="s">
        <v>67</v>
      </c>
      <c r="C1179" s="299">
        <v>1</v>
      </c>
      <c r="D1179" s="298" t="s">
        <v>10</v>
      </c>
      <c r="E1179" s="18"/>
      <c r="F1179" s="270">
        <f t="shared" si="164"/>
        <v>0</v>
      </c>
    </row>
    <row r="1180" spans="1:6" x14ac:dyDescent="0.25">
      <c r="A1180" s="294" t="s">
        <v>354</v>
      </c>
      <c r="B1180" s="279" t="s">
        <v>355</v>
      </c>
      <c r="C1180" s="304">
        <v>1</v>
      </c>
      <c r="D1180" s="298" t="s">
        <v>10</v>
      </c>
      <c r="E1180" s="18"/>
      <c r="F1180" s="270">
        <f t="shared" si="164"/>
        <v>0</v>
      </c>
    </row>
    <row r="1181" spans="1:6" x14ac:dyDescent="0.25">
      <c r="A1181" s="294" t="s">
        <v>356</v>
      </c>
      <c r="B1181" s="279" t="s">
        <v>357</v>
      </c>
      <c r="C1181" s="304">
        <v>1</v>
      </c>
      <c r="D1181" s="298" t="s">
        <v>10</v>
      </c>
      <c r="E1181" s="18"/>
      <c r="F1181" s="270">
        <f t="shared" si="164"/>
        <v>0</v>
      </c>
    </row>
    <row r="1182" spans="1:6" x14ac:dyDescent="0.25">
      <c r="A1182" s="294" t="s">
        <v>358</v>
      </c>
      <c r="B1182" s="279" t="s">
        <v>359</v>
      </c>
      <c r="C1182" s="299">
        <v>1</v>
      </c>
      <c r="D1182" s="298" t="s">
        <v>10</v>
      </c>
      <c r="E1182" s="18"/>
      <c r="F1182" s="270">
        <f t="shared" si="164"/>
        <v>0</v>
      </c>
    </row>
    <row r="1183" spans="1:6" x14ac:dyDescent="0.25">
      <c r="A1183" s="294" t="s">
        <v>360</v>
      </c>
      <c r="B1183" s="279" t="s">
        <v>361</v>
      </c>
      <c r="C1183" s="299">
        <v>1</v>
      </c>
      <c r="D1183" s="298" t="s">
        <v>10</v>
      </c>
      <c r="E1183" s="18"/>
      <c r="F1183" s="270">
        <f t="shared" si="164"/>
        <v>0</v>
      </c>
    </row>
    <row r="1184" spans="1:6" x14ac:dyDescent="0.25">
      <c r="A1184" s="294" t="s">
        <v>362</v>
      </c>
      <c r="B1184" s="279" t="s">
        <v>62</v>
      </c>
      <c r="C1184" s="299">
        <v>1</v>
      </c>
      <c r="D1184" s="305" t="s">
        <v>25</v>
      </c>
      <c r="E1184" s="18"/>
      <c r="F1184" s="270">
        <f t="shared" si="164"/>
        <v>0</v>
      </c>
    </row>
    <row r="1185" spans="1:6" x14ac:dyDescent="0.25">
      <c r="A1185" s="294" t="s">
        <v>363</v>
      </c>
      <c r="B1185" s="279" t="s">
        <v>80</v>
      </c>
      <c r="C1185" s="299">
        <v>1</v>
      </c>
      <c r="D1185" s="305" t="s">
        <v>25</v>
      </c>
      <c r="E1185" s="18"/>
      <c r="F1185" s="270">
        <f t="shared" si="164"/>
        <v>0</v>
      </c>
    </row>
    <row r="1186" spans="1:6" x14ac:dyDescent="0.25">
      <c r="A1186" s="294" t="s">
        <v>364</v>
      </c>
      <c r="B1186" s="279" t="s">
        <v>365</v>
      </c>
      <c r="C1186" s="299">
        <v>2</v>
      </c>
      <c r="D1186" s="298" t="s">
        <v>10</v>
      </c>
      <c r="E1186" s="18"/>
      <c r="F1186" s="270">
        <f t="shared" si="164"/>
        <v>0</v>
      </c>
    </row>
    <row r="1187" spans="1:6" x14ac:dyDescent="0.25">
      <c r="A1187" s="294" t="s">
        <v>366</v>
      </c>
      <c r="B1187" s="279" t="s">
        <v>367</v>
      </c>
      <c r="C1187" s="299">
        <v>1</v>
      </c>
      <c r="D1187" s="298" t="s">
        <v>10</v>
      </c>
      <c r="E1187" s="18"/>
      <c r="F1187" s="270">
        <f t="shared" si="164"/>
        <v>0</v>
      </c>
    </row>
    <row r="1188" spans="1:6" x14ac:dyDescent="0.25">
      <c r="A1188" s="294" t="s">
        <v>368</v>
      </c>
      <c r="B1188" s="306" t="s">
        <v>369</v>
      </c>
      <c r="C1188" s="299">
        <v>1</v>
      </c>
      <c r="D1188" s="298" t="s">
        <v>10</v>
      </c>
      <c r="E1188" s="18"/>
      <c r="F1188" s="270">
        <f t="shared" si="164"/>
        <v>0</v>
      </c>
    </row>
    <row r="1189" spans="1:6" x14ac:dyDescent="0.25">
      <c r="A1189" s="87"/>
      <c r="B1189" s="164"/>
      <c r="C1189" s="299"/>
      <c r="D1189" s="305"/>
      <c r="E1189" s="18"/>
      <c r="F1189" s="266"/>
    </row>
    <row r="1190" spans="1:6" x14ac:dyDescent="0.25">
      <c r="A1190" s="303">
        <v>8.11</v>
      </c>
      <c r="B1190" s="293" t="s">
        <v>736</v>
      </c>
      <c r="C1190" s="280"/>
      <c r="D1190" s="291"/>
      <c r="E1190" s="18"/>
      <c r="F1190" s="266"/>
    </row>
    <row r="1191" spans="1:6" x14ac:dyDescent="0.25">
      <c r="A1191" s="294" t="s">
        <v>370</v>
      </c>
      <c r="B1191" s="279" t="s">
        <v>371</v>
      </c>
      <c r="C1191" s="280">
        <v>1</v>
      </c>
      <c r="D1191" s="298" t="s">
        <v>10</v>
      </c>
      <c r="E1191" s="873"/>
      <c r="F1191" s="270">
        <f t="shared" ref="F1191:F1195" si="165">ROUND(C1191*E1191,2)</f>
        <v>0</v>
      </c>
    </row>
    <row r="1192" spans="1:6" x14ac:dyDescent="0.25">
      <c r="A1192" s="294" t="s">
        <v>372</v>
      </c>
      <c r="B1192" s="279" t="s">
        <v>373</v>
      </c>
      <c r="C1192" s="280">
        <v>6</v>
      </c>
      <c r="D1192" s="298" t="s">
        <v>10</v>
      </c>
      <c r="E1192" s="18"/>
      <c r="F1192" s="270">
        <f t="shared" si="165"/>
        <v>0</v>
      </c>
    </row>
    <row r="1193" spans="1:6" x14ac:dyDescent="0.25">
      <c r="A1193" s="294" t="s">
        <v>374</v>
      </c>
      <c r="B1193" s="279" t="s">
        <v>375</v>
      </c>
      <c r="C1193" s="280">
        <v>3</v>
      </c>
      <c r="D1193" s="298" t="s">
        <v>10</v>
      </c>
      <c r="E1193" s="18"/>
      <c r="F1193" s="270">
        <f t="shared" si="165"/>
        <v>0</v>
      </c>
    </row>
    <row r="1194" spans="1:6" x14ac:dyDescent="0.25">
      <c r="A1194" s="294" t="s">
        <v>376</v>
      </c>
      <c r="B1194" s="279" t="s">
        <v>135</v>
      </c>
      <c r="C1194" s="280">
        <v>2</v>
      </c>
      <c r="D1194" s="298" t="s">
        <v>10</v>
      </c>
      <c r="E1194" s="18"/>
      <c r="F1194" s="270">
        <f t="shared" si="165"/>
        <v>0</v>
      </c>
    </row>
    <row r="1195" spans="1:6" x14ac:dyDescent="0.25">
      <c r="A1195" s="294" t="s">
        <v>377</v>
      </c>
      <c r="B1195" s="279" t="s">
        <v>378</v>
      </c>
      <c r="C1195" s="280">
        <v>1</v>
      </c>
      <c r="D1195" s="298" t="s">
        <v>10</v>
      </c>
      <c r="E1195" s="18"/>
      <c r="F1195" s="270">
        <f t="shared" si="165"/>
        <v>0</v>
      </c>
    </row>
    <row r="1196" spans="1:6" x14ac:dyDescent="0.25">
      <c r="A1196" s="87"/>
      <c r="B1196" s="307"/>
      <c r="C1196" s="280"/>
      <c r="D1196" s="291"/>
      <c r="E1196" s="18"/>
      <c r="F1196" s="266"/>
    </row>
    <row r="1197" spans="1:6" x14ac:dyDescent="0.25">
      <c r="A1197" s="100">
        <v>8.1199999999999992</v>
      </c>
      <c r="B1197" s="308" t="s">
        <v>379</v>
      </c>
      <c r="C1197" s="280">
        <v>1</v>
      </c>
      <c r="D1197" s="298" t="s">
        <v>10</v>
      </c>
      <c r="E1197" s="18"/>
      <c r="F1197" s="270">
        <f t="shared" ref="F1197" si="166">ROUND(C1197*E1197,2)</f>
        <v>0</v>
      </c>
    </row>
    <row r="1198" spans="1:6" x14ac:dyDescent="0.25">
      <c r="A1198" s="87"/>
      <c r="B1198" s="164"/>
      <c r="C1198" s="19"/>
      <c r="D1198" s="288"/>
      <c r="E1198" s="18"/>
      <c r="F1198" s="266"/>
    </row>
    <row r="1199" spans="1:6" x14ac:dyDescent="0.25">
      <c r="A1199" s="263">
        <v>9</v>
      </c>
      <c r="B1199" s="264" t="s">
        <v>411</v>
      </c>
      <c r="C1199" s="19"/>
      <c r="D1199" s="288"/>
      <c r="E1199" s="18"/>
      <c r="F1199" s="266"/>
    </row>
    <row r="1200" spans="1:6" x14ac:dyDescent="0.25">
      <c r="A1200" s="278">
        <v>9.1</v>
      </c>
      <c r="B1200" s="164" t="s">
        <v>66</v>
      </c>
      <c r="C1200" s="19">
        <v>64.599999999999994</v>
      </c>
      <c r="D1200" s="288" t="s">
        <v>11</v>
      </c>
      <c r="E1200" s="18"/>
      <c r="F1200" s="270">
        <f t="shared" ref="F1200" si="167">ROUND(C1200*E1200,2)</f>
        <v>0</v>
      </c>
    </row>
    <row r="1201" spans="1:6" x14ac:dyDescent="0.25">
      <c r="A1201" s="87"/>
      <c r="B1201" s="164"/>
      <c r="C1201" s="19"/>
      <c r="D1201" s="288"/>
      <c r="E1201" s="18"/>
      <c r="F1201" s="266"/>
    </row>
    <row r="1202" spans="1:6" x14ac:dyDescent="0.25">
      <c r="A1202" s="272">
        <v>9.1999999999999993</v>
      </c>
      <c r="B1202" s="264" t="s">
        <v>151</v>
      </c>
      <c r="C1202" s="19"/>
      <c r="D1202" s="288"/>
      <c r="E1202" s="18"/>
      <c r="F1202" s="266"/>
    </row>
    <row r="1203" spans="1:6" x14ac:dyDescent="0.25">
      <c r="A1203" s="294" t="s">
        <v>162</v>
      </c>
      <c r="B1203" s="164" t="s">
        <v>139</v>
      </c>
      <c r="C1203" s="19">
        <v>25.74</v>
      </c>
      <c r="D1203" s="288" t="s">
        <v>5</v>
      </c>
      <c r="E1203" s="18"/>
      <c r="F1203" s="270">
        <f t="shared" ref="F1203:F1205" si="168">ROUND(C1203*E1203,2)</f>
        <v>0</v>
      </c>
    </row>
    <row r="1204" spans="1:6" x14ac:dyDescent="0.25">
      <c r="A1204" s="294" t="s">
        <v>163</v>
      </c>
      <c r="B1204" s="164" t="s">
        <v>768</v>
      </c>
      <c r="C1204" s="19">
        <v>10.01</v>
      </c>
      <c r="D1204" s="288" t="s">
        <v>6</v>
      </c>
      <c r="E1204" s="18"/>
      <c r="F1204" s="270">
        <f t="shared" si="168"/>
        <v>0</v>
      </c>
    </row>
    <row r="1205" spans="1:6" x14ac:dyDescent="0.25">
      <c r="A1205" s="294" t="s">
        <v>380</v>
      </c>
      <c r="B1205" s="309" t="s">
        <v>577</v>
      </c>
      <c r="C1205" s="19">
        <v>18.88</v>
      </c>
      <c r="D1205" s="288" t="s">
        <v>18</v>
      </c>
      <c r="E1205" s="18"/>
      <c r="F1205" s="270">
        <f t="shared" si="168"/>
        <v>0</v>
      </c>
    </row>
    <row r="1206" spans="1:6" x14ac:dyDescent="0.25">
      <c r="A1206" s="87"/>
      <c r="B1206" s="164"/>
      <c r="C1206" s="19"/>
      <c r="D1206" s="288"/>
      <c r="E1206" s="18"/>
      <c r="F1206" s="266"/>
    </row>
    <row r="1207" spans="1:6" x14ac:dyDescent="0.25">
      <c r="A1207" s="272">
        <v>9.3000000000000007</v>
      </c>
      <c r="B1207" s="264" t="s">
        <v>148</v>
      </c>
      <c r="C1207" s="19"/>
      <c r="D1207" s="288"/>
      <c r="E1207" s="18"/>
      <c r="F1207" s="266"/>
    </row>
    <row r="1208" spans="1:6" x14ac:dyDescent="0.25">
      <c r="A1208" s="349" t="s">
        <v>381</v>
      </c>
      <c r="B1208" s="164" t="s">
        <v>382</v>
      </c>
      <c r="C1208" s="19">
        <v>5.67</v>
      </c>
      <c r="D1208" s="288" t="s">
        <v>8</v>
      </c>
      <c r="E1208" s="18"/>
      <c r="F1208" s="270">
        <f t="shared" ref="F1208:F1212" si="169">ROUND(C1208*E1208,2)</f>
        <v>0</v>
      </c>
    </row>
    <row r="1209" spans="1:6" x14ac:dyDescent="0.25">
      <c r="A1209" s="349" t="s">
        <v>383</v>
      </c>
      <c r="B1209" s="164" t="s">
        <v>384</v>
      </c>
      <c r="C1209" s="19">
        <v>1.53</v>
      </c>
      <c r="D1209" s="288" t="s">
        <v>8</v>
      </c>
      <c r="E1209" s="18"/>
      <c r="F1209" s="270">
        <f t="shared" si="169"/>
        <v>0</v>
      </c>
    </row>
    <row r="1210" spans="1:6" x14ac:dyDescent="0.25">
      <c r="A1210" s="349" t="s">
        <v>385</v>
      </c>
      <c r="B1210" s="164" t="s">
        <v>386</v>
      </c>
      <c r="C1210" s="19">
        <v>1.22</v>
      </c>
      <c r="D1210" s="288" t="s">
        <v>8</v>
      </c>
      <c r="E1210" s="18"/>
      <c r="F1210" s="270">
        <f t="shared" si="169"/>
        <v>0</v>
      </c>
    </row>
    <row r="1211" spans="1:6" x14ac:dyDescent="0.25">
      <c r="A1211" s="349" t="s">
        <v>387</v>
      </c>
      <c r="B1211" s="164" t="s">
        <v>959</v>
      </c>
      <c r="C1211" s="19">
        <v>2.29</v>
      </c>
      <c r="D1211" s="288" t="s">
        <v>8</v>
      </c>
      <c r="E1211" s="18"/>
      <c r="F1211" s="270">
        <f t="shared" si="169"/>
        <v>0</v>
      </c>
    </row>
    <row r="1212" spans="1:6" x14ac:dyDescent="0.25">
      <c r="A1212" s="349" t="s">
        <v>389</v>
      </c>
      <c r="B1212" s="164" t="s">
        <v>390</v>
      </c>
      <c r="C1212" s="19">
        <v>1.51</v>
      </c>
      <c r="D1212" s="288" t="s">
        <v>8</v>
      </c>
      <c r="E1212" s="18"/>
      <c r="F1212" s="270">
        <f t="shared" si="169"/>
        <v>0</v>
      </c>
    </row>
    <row r="1213" spans="1:6" x14ac:dyDescent="0.25">
      <c r="A1213" s="87"/>
      <c r="B1213" s="164"/>
      <c r="C1213" s="19"/>
      <c r="D1213" s="288"/>
      <c r="E1213" s="18"/>
      <c r="F1213" s="266"/>
    </row>
    <row r="1214" spans="1:6" x14ac:dyDescent="0.25">
      <c r="A1214" s="272">
        <v>9.4</v>
      </c>
      <c r="B1214" s="264" t="s">
        <v>149</v>
      </c>
      <c r="C1214" s="19"/>
      <c r="D1214" s="288"/>
      <c r="E1214" s="18"/>
      <c r="F1214" s="266"/>
    </row>
    <row r="1215" spans="1:6" x14ac:dyDescent="0.25">
      <c r="A1215" s="349" t="s">
        <v>391</v>
      </c>
      <c r="B1215" s="164" t="s">
        <v>132</v>
      </c>
      <c r="C1215" s="19">
        <v>34.32</v>
      </c>
      <c r="D1215" s="288" t="s">
        <v>9</v>
      </c>
      <c r="E1215" s="18"/>
      <c r="F1215" s="270">
        <f t="shared" ref="F1215:F1216" si="170">ROUND(C1215*E1215,2)</f>
        <v>0</v>
      </c>
    </row>
    <row r="1216" spans="1:6" x14ac:dyDescent="0.25">
      <c r="A1216" s="349" t="s">
        <v>392</v>
      </c>
      <c r="B1216" s="164" t="s">
        <v>146</v>
      </c>
      <c r="C1216" s="19">
        <v>91.52</v>
      </c>
      <c r="D1216" s="288" t="s">
        <v>9</v>
      </c>
      <c r="E1216" s="18"/>
      <c r="F1216" s="270">
        <f t="shared" si="170"/>
        <v>0</v>
      </c>
    </row>
    <row r="1217" spans="1:6" x14ac:dyDescent="0.25">
      <c r="A1217" s="87"/>
      <c r="B1217" s="164"/>
      <c r="C1217" s="19"/>
      <c r="D1217" s="288"/>
      <c r="E1217" s="18"/>
      <c r="F1217" s="266"/>
    </row>
    <row r="1218" spans="1:6" x14ac:dyDescent="0.25">
      <c r="A1218" s="272">
        <v>9.5</v>
      </c>
      <c r="B1218" s="264" t="s">
        <v>150</v>
      </c>
      <c r="C1218" s="19"/>
      <c r="D1218" s="288"/>
      <c r="E1218" s="18"/>
      <c r="F1218" s="266"/>
    </row>
    <row r="1219" spans="1:6" x14ac:dyDescent="0.25">
      <c r="A1219" s="349" t="s">
        <v>393</v>
      </c>
      <c r="B1219" s="164" t="s">
        <v>20</v>
      </c>
      <c r="C1219" s="19">
        <v>58.74</v>
      </c>
      <c r="D1219" s="288" t="s">
        <v>9</v>
      </c>
      <c r="E1219" s="18"/>
      <c r="F1219" s="270">
        <f t="shared" ref="F1219:F1221" si="171">ROUND(C1219*E1219,2)</f>
        <v>0</v>
      </c>
    </row>
    <row r="1220" spans="1:6" x14ac:dyDescent="0.25">
      <c r="A1220" s="349" t="s">
        <v>394</v>
      </c>
      <c r="B1220" s="164" t="s">
        <v>40</v>
      </c>
      <c r="C1220" s="19">
        <v>58.74</v>
      </c>
      <c r="D1220" s="288" t="s">
        <v>9</v>
      </c>
      <c r="E1220" s="18"/>
      <c r="F1220" s="270">
        <f t="shared" si="171"/>
        <v>0</v>
      </c>
    </row>
    <row r="1221" spans="1:6" x14ac:dyDescent="0.25">
      <c r="A1221" s="349" t="s">
        <v>395</v>
      </c>
      <c r="B1221" s="164" t="s">
        <v>24</v>
      </c>
      <c r="C1221" s="19">
        <v>351.2</v>
      </c>
      <c r="D1221" s="288" t="s">
        <v>11</v>
      </c>
      <c r="E1221" s="18"/>
      <c r="F1221" s="270">
        <f t="shared" si="171"/>
        <v>0</v>
      </c>
    </row>
    <row r="1222" spans="1:6" x14ac:dyDescent="0.25">
      <c r="A1222" s="87"/>
      <c r="B1222" s="164"/>
      <c r="C1222" s="19"/>
      <c r="D1222" s="288"/>
      <c r="E1222" s="18"/>
      <c r="F1222" s="266"/>
    </row>
    <row r="1223" spans="1:6" x14ac:dyDescent="0.25">
      <c r="A1223" s="272">
        <v>9.6</v>
      </c>
      <c r="B1223" s="264" t="s">
        <v>412</v>
      </c>
      <c r="C1223" s="19"/>
      <c r="D1223" s="288"/>
      <c r="E1223" s="18"/>
      <c r="F1223" s="266"/>
    </row>
    <row r="1224" spans="1:6" x14ac:dyDescent="0.25">
      <c r="A1224" s="349" t="s">
        <v>396</v>
      </c>
      <c r="B1224" s="164" t="s">
        <v>127</v>
      </c>
      <c r="C1224" s="19">
        <v>58.74</v>
      </c>
      <c r="D1224" s="288" t="s">
        <v>9</v>
      </c>
      <c r="E1224" s="18"/>
      <c r="F1224" s="270">
        <f t="shared" ref="F1224:F1225" si="172">ROUND(C1224*E1224,2)</f>
        <v>0</v>
      </c>
    </row>
    <row r="1225" spans="1:6" x14ac:dyDescent="0.25">
      <c r="A1225" s="349" t="s">
        <v>397</v>
      </c>
      <c r="B1225" s="164" t="s">
        <v>59</v>
      </c>
      <c r="C1225" s="19">
        <v>58.74</v>
      </c>
      <c r="D1225" s="288" t="s">
        <v>9</v>
      </c>
      <c r="E1225" s="18"/>
      <c r="F1225" s="270">
        <f t="shared" si="172"/>
        <v>0</v>
      </c>
    </row>
    <row r="1226" spans="1:6" x14ac:dyDescent="0.25">
      <c r="A1226" s="87"/>
      <c r="B1226" s="164"/>
      <c r="C1226" s="19"/>
      <c r="D1226" s="288"/>
      <c r="E1226" s="18"/>
      <c r="F1226" s="266"/>
    </row>
    <row r="1227" spans="1:6" x14ac:dyDescent="0.25">
      <c r="A1227" s="272">
        <v>9.6999999999999993</v>
      </c>
      <c r="B1227" s="264" t="s">
        <v>65</v>
      </c>
      <c r="C1227" s="19"/>
      <c r="D1227" s="288"/>
      <c r="E1227" s="18"/>
      <c r="F1227" s="266"/>
    </row>
    <row r="1228" spans="1:6" x14ac:dyDescent="0.25">
      <c r="A1228" s="349" t="s">
        <v>398</v>
      </c>
      <c r="B1228" s="164" t="s">
        <v>399</v>
      </c>
      <c r="C1228" s="19">
        <v>60.6</v>
      </c>
      <c r="D1228" s="288" t="s">
        <v>11</v>
      </c>
      <c r="E1228" s="18"/>
      <c r="F1228" s="270">
        <f t="shared" ref="F1228:F1229" si="173">ROUND(C1228*E1228,2)</f>
        <v>0</v>
      </c>
    </row>
    <row r="1229" spans="1:6" ht="25.5" x14ac:dyDescent="0.25">
      <c r="A1229" s="349" t="s">
        <v>400</v>
      </c>
      <c r="B1229" s="20" t="s">
        <v>989</v>
      </c>
      <c r="C1229" s="19">
        <v>1</v>
      </c>
      <c r="D1229" s="288" t="s">
        <v>10</v>
      </c>
      <c r="E1229" s="18"/>
      <c r="F1229" s="270">
        <f t="shared" si="173"/>
        <v>0</v>
      </c>
    </row>
    <row r="1230" spans="1:6" x14ac:dyDescent="0.25">
      <c r="A1230" s="87"/>
      <c r="B1230" s="164"/>
      <c r="C1230" s="19"/>
      <c r="D1230" s="288"/>
      <c r="E1230" s="18"/>
      <c r="F1230" s="266"/>
    </row>
    <row r="1231" spans="1:6" x14ac:dyDescent="0.25">
      <c r="A1231" s="454">
        <v>10</v>
      </c>
      <c r="B1231" s="164" t="s">
        <v>798</v>
      </c>
      <c r="C1231" s="19">
        <v>223</v>
      </c>
      <c r="D1231" s="288" t="s">
        <v>9</v>
      </c>
      <c r="E1231" s="18"/>
      <c r="F1231" s="270">
        <f t="shared" ref="F1231" si="174">ROUND(C1231*E1231,2)</f>
        <v>0</v>
      </c>
    </row>
    <row r="1232" spans="1:6" x14ac:dyDescent="0.25">
      <c r="A1232" s="454"/>
      <c r="B1232" s="164"/>
      <c r="C1232" s="19"/>
      <c r="D1232" s="288"/>
      <c r="E1232" s="18"/>
      <c r="F1232" s="266"/>
    </row>
    <row r="1233" spans="1:6" x14ac:dyDescent="0.25">
      <c r="A1233" s="454">
        <v>11</v>
      </c>
      <c r="B1233" s="164" t="s">
        <v>746</v>
      </c>
      <c r="C1233" s="19">
        <v>1</v>
      </c>
      <c r="D1233" s="288" t="s">
        <v>10</v>
      </c>
      <c r="E1233" s="18"/>
      <c r="F1233" s="270">
        <f t="shared" ref="F1233" si="175">ROUND(C1233*E1233,2)</f>
        <v>0</v>
      </c>
    </row>
    <row r="1234" spans="1:6" x14ac:dyDescent="0.25">
      <c r="A1234" s="454"/>
      <c r="B1234" s="164"/>
      <c r="C1234" s="19"/>
      <c r="D1234" s="288"/>
      <c r="E1234" s="18"/>
      <c r="F1234" s="266"/>
    </row>
    <row r="1235" spans="1:6" x14ac:dyDescent="0.25">
      <c r="A1235" s="454">
        <v>12</v>
      </c>
      <c r="B1235" s="164" t="s">
        <v>766</v>
      </c>
      <c r="C1235" s="19">
        <v>1</v>
      </c>
      <c r="D1235" s="288" t="s">
        <v>10</v>
      </c>
      <c r="E1235" s="874"/>
      <c r="F1235" s="270">
        <f t="shared" ref="F1235" si="176">ROUND(C1235*E1235,2)</f>
        <v>0</v>
      </c>
    </row>
    <row r="1236" spans="1:6" x14ac:dyDescent="0.25">
      <c r="A1236" s="338"/>
      <c r="B1236" s="163" t="s">
        <v>1143</v>
      </c>
      <c r="C1236" s="339"/>
      <c r="D1236" s="340"/>
      <c r="E1236" s="878"/>
      <c r="F1236" s="341">
        <f>SUM(F1063:F1235)</f>
        <v>0</v>
      </c>
    </row>
    <row r="1237" spans="1:6" x14ac:dyDescent="0.25">
      <c r="A1237" s="166"/>
      <c r="B1237" s="167"/>
      <c r="C1237" s="168"/>
      <c r="D1237" s="169"/>
      <c r="E1237" s="853"/>
      <c r="F1237" s="170"/>
    </row>
    <row r="1238" spans="1:6" x14ac:dyDescent="0.25">
      <c r="A1238" s="455" t="s">
        <v>863</v>
      </c>
      <c r="B1238" s="257" t="s">
        <v>1016</v>
      </c>
      <c r="C1238" s="456"/>
      <c r="D1238" s="457"/>
      <c r="E1238" s="854"/>
      <c r="F1238" s="458"/>
    </row>
    <row r="1239" spans="1:6" x14ac:dyDescent="0.25">
      <c r="A1239" s="459"/>
      <c r="B1239" s="460"/>
      <c r="C1239" s="456"/>
      <c r="D1239" s="457"/>
      <c r="E1239" s="854"/>
      <c r="F1239" s="458"/>
    </row>
    <row r="1240" spans="1:6" x14ac:dyDescent="0.25">
      <c r="A1240" s="141">
        <v>1</v>
      </c>
      <c r="B1240" s="142" t="s">
        <v>170</v>
      </c>
      <c r="C1240" s="143">
        <v>4399.13</v>
      </c>
      <c r="D1240" s="144" t="s">
        <v>11</v>
      </c>
      <c r="E1240" s="848"/>
      <c r="F1240" s="145">
        <f t="shared" ref="F1240:F1268" si="177">ROUND(C1240*E1240,2)</f>
        <v>0</v>
      </c>
    </row>
    <row r="1241" spans="1:6" x14ac:dyDescent="0.25">
      <c r="A1241" s="147"/>
      <c r="B1241" s="461"/>
      <c r="C1241" s="136"/>
      <c r="D1241" s="149"/>
      <c r="E1241" s="848"/>
      <c r="F1241" s="145">
        <f t="shared" si="177"/>
        <v>0</v>
      </c>
    </row>
    <row r="1242" spans="1:6" x14ac:dyDescent="0.25">
      <c r="A1242" s="147">
        <v>2</v>
      </c>
      <c r="B1242" s="462" t="s">
        <v>17</v>
      </c>
      <c r="C1242" s="136"/>
      <c r="D1242" s="149"/>
      <c r="E1242" s="848"/>
      <c r="F1242" s="145">
        <f t="shared" si="177"/>
        <v>0</v>
      </c>
    </row>
    <row r="1243" spans="1:6" x14ac:dyDescent="0.25">
      <c r="A1243" s="150">
        <f>+A1242+0.1</f>
        <v>2.1</v>
      </c>
      <c r="B1243" s="36" t="s">
        <v>175</v>
      </c>
      <c r="C1243" s="136">
        <v>3136.84</v>
      </c>
      <c r="D1243" s="34" t="s">
        <v>5</v>
      </c>
      <c r="E1243" s="848"/>
      <c r="F1243" s="145">
        <f t="shared" si="177"/>
        <v>0</v>
      </c>
    </row>
    <row r="1244" spans="1:6" x14ac:dyDescent="0.25">
      <c r="A1244" s="150">
        <f t="shared" ref="A1244:A1247" si="178">+A1243+0.1</f>
        <v>2.2000000000000002</v>
      </c>
      <c r="B1244" s="463" t="s">
        <v>152</v>
      </c>
      <c r="C1244" s="136">
        <v>307.94</v>
      </c>
      <c r="D1244" s="34" t="s">
        <v>33</v>
      </c>
      <c r="E1244" s="848"/>
      <c r="F1244" s="145">
        <f t="shared" si="177"/>
        <v>0</v>
      </c>
    </row>
    <row r="1245" spans="1:6" ht="25.5" x14ac:dyDescent="0.25">
      <c r="A1245" s="150">
        <f t="shared" si="178"/>
        <v>2.2999999999999998</v>
      </c>
      <c r="B1245" s="212" t="s">
        <v>763</v>
      </c>
      <c r="C1245" s="143">
        <v>637.84</v>
      </c>
      <c r="D1245" s="34" t="s">
        <v>18</v>
      </c>
      <c r="E1245" s="911"/>
      <c r="F1245" s="145">
        <f t="shared" si="177"/>
        <v>0</v>
      </c>
    </row>
    <row r="1246" spans="1:6" x14ac:dyDescent="0.25">
      <c r="A1246" s="150">
        <f t="shared" si="178"/>
        <v>2.4</v>
      </c>
      <c r="B1246" s="36" t="s">
        <v>176</v>
      </c>
      <c r="C1246" s="366">
        <v>2657.65</v>
      </c>
      <c r="D1246" s="157" t="s">
        <v>6</v>
      </c>
      <c r="E1246" s="848"/>
      <c r="F1246" s="145">
        <f t="shared" si="177"/>
        <v>0</v>
      </c>
    </row>
    <row r="1247" spans="1:6" x14ac:dyDescent="0.25">
      <c r="A1247" s="150">
        <f t="shared" si="178"/>
        <v>2.5</v>
      </c>
      <c r="B1247" s="36" t="s">
        <v>177</v>
      </c>
      <c r="C1247" s="136">
        <v>1212.8699999999999</v>
      </c>
      <c r="D1247" s="34" t="s">
        <v>18</v>
      </c>
      <c r="E1247" s="848"/>
      <c r="F1247" s="145">
        <f t="shared" si="177"/>
        <v>0</v>
      </c>
    </row>
    <row r="1248" spans="1:6" x14ac:dyDescent="0.25">
      <c r="A1248" s="151"/>
      <c r="B1248" s="140"/>
      <c r="C1248" s="152"/>
      <c r="D1248" s="144"/>
      <c r="E1248" s="849"/>
      <c r="F1248" s="145">
        <f t="shared" si="177"/>
        <v>0</v>
      </c>
    </row>
    <row r="1249" spans="1:6" x14ac:dyDescent="0.25">
      <c r="A1249" s="147">
        <v>3</v>
      </c>
      <c r="B1249" s="142" t="s">
        <v>195</v>
      </c>
      <c r="C1249" s="152"/>
      <c r="D1249" s="144"/>
      <c r="E1249" s="849"/>
      <c r="F1249" s="145">
        <f t="shared" si="177"/>
        <v>0</v>
      </c>
    </row>
    <row r="1250" spans="1:6" x14ac:dyDescent="0.25">
      <c r="A1250" s="150">
        <f>+A1249+0.1</f>
        <v>3.1</v>
      </c>
      <c r="B1250" s="153" t="s">
        <v>196</v>
      </c>
      <c r="C1250" s="136">
        <v>196.1</v>
      </c>
      <c r="D1250" s="144" t="s">
        <v>11</v>
      </c>
      <c r="E1250" s="848"/>
      <c r="F1250" s="145">
        <f t="shared" si="177"/>
        <v>0</v>
      </c>
    </row>
    <row r="1251" spans="1:6" x14ac:dyDescent="0.25">
      <c r="A1251" s="150">
        <f t="shared" ref="A1251" si="179">+A1250+0.1</f>
        <v>3.2</v>
      </c>
      <c r="B1251" s="153" t="s">
        <v>197</v>
      </c>
      <c r="C1251" s="136">
        <v>4291.0200000000004</v>
      </c>
      <c r="D1251" s="144" t="s">
        <v>11</v>
      </c>
      <c r="E1251" s="848"/>
      <c r="F1251" s="145">
        <f t="shared" si="177"/>
        <v>0</v>
      </c>
    </row>
    <row r="1252" spans="1:6" x14ac:dyDescent="0.25">
      <c r="A1252" s="464"/>
      <c r="B1252" s="140"/>
      <c r="C1252" s="136"/>
      <c r="D1252" s="144"/>
      <c r="E1252" s="848"/>
      <c r="F1252" s="145">
        <f t="shared" si="177"/>
        <v>0</v>
      </c>
    </row>
    <row r="1253" spans="1:6" x14ac:dyDescent="0.25">
      <c r="A1253" s="147">
        <v>4</v>
      </c>
      <c r="B1253" s="142" t="s">
        <v>179</v>
      </c>
      <c r="C1253" s="136"/>
      <c r="D1253" s="144"/>
      <c r="E1253" s="848"/>
      <c r="F1253" s="145">
        <f t="shared" si="177"/>
        <v>0</v>
      </c>
    </row>
    <row r="1254" spans="1:6" x14ac:dyDescent="0.25">
      <c r="A1254" s="150">
        <f>+A1253+0.1</f>
        <v>4.0999999999999996</v>
      </c>
      <c r="B1254" s="153" t="s">
        <v>198</v>
      </c>
      <c r="C1254" s="136">
        <v>192.25</v>
      </c>
      <c r="D1254" s="144" t="s">
        <v>11</v>
      </c>
      <c r="E1254" s="848"/>
      <c r="F1254" s="145">
        <f t="shared" si="177"/>
        <v>0</v>
      </c>
    </row>
    <row r="1255" spans="1:6" x14ac:dyDescent="0.25">
      <c r="A1255" s="150">
        <f t="shared" ref="A1255" si="180">+A1254+0.1</f>
        <v>4.2</v>
      </c>
      <c r="B1255" s="153" t="s">
        <v>199</v>
      </c>
      <c r="C1255" s="136">
        <v>4206.88</v>
      </c>
      <c r="D1255" s="144" t="s">
        <v>11</v>
      </c>
      <c r="E1255" s="848"/>
      <c r="F1255" s="145">
        <f t="shared" si="177"/>
        <v>0</v>
      </c>
    </row>
    <row r="1256" spans="1:6" x14ac:dyDescent="0.25">
      <c r="A1256" s="154"/>
      <c r="B1256" s="153"/>
      <c r="C1256" s="136"/>
      <c r="D1256" s="144"/>
      <c r="E1256" s="848"/>
      <c r="F1256" s="145">
        <f t="shared" si="177"/>
        <v>0</v>
      </c>
    </row>
    <row r="1257" spans="1:6" x14ac:dyDescent="0.25">
      <c r="A1257" s="147">
        <v>5</v>
      </c>
      <c r="B1257" s="257" t="s">
        <v>153</v>
      </c>
      <c r="C1257" s="136"/>
      <c r="D1257" s="144"/>
      <c r="E1257" s="848"/>
      <c r="F1257" s="145">
        <f t="shared" si="177"/>
        <v>0</v>
      </c>
    </row>
    <row r="1258" spans="1:6" x14ac:dyDescent="0.25">
      <c r="A1258" s="150">
        <f>+A1257+0.1</f>
        <v>5.0999999999999996</v>
      </c>
      <c r="B1258" s="153" t="s">
        <v>198</v>
      </c>
      <c r="C1258" s="136">
        <v>192.25</v>
      </c>
      <c r="D1258" s="144" t="s">
        <v>11</v>
      </c>
      <c r="E1258" s="848"/>
      <c r="F1258" s="145">
        <f t="shared" si="177"/>
        <v>0</v>
      </c>
    </row>
    <row r="1259" spans="1:6" x14ac:dyDescent="0.25">
      <c r="A1259" s="150">
        <f t="shared" ref="A1259" si="181">+A1258+0.1</f>
        <v>5.2</v>
      </c>
      <c r="B1259" s="153" t="s">
        <v>199</v>
      </c>
      <c r="C1259" s="136">
        <v>4206.88</v>
      </c>
      <c r="D1259" s="144" t="s">
        <v>11</v>
      </c>
      <c r="E1259" s="848"/>
      <c r="F1259" s="145">
        <f t="shared" si="177"/>
        <v>0</v>
      </c>
    </row>
    <row r="1260" spans="1:6" x14ac:dyDescent="0.25">
      <c r="A1260" s="154"/>
      <c r="B1260" s="153"/>
      <c r="C1260" s="136"/>
      <c r="D1260" s="144"/>
      <c r="E1260" s="848"/>
      <c r="F1260" s="145">
        <f t="shared" si="177"/>
        <v>0</v>
      </c>
    </row>
    <row r="1261" spans="1:6" x14ac:dyDescent="0.25">
      <c r="A1261" s="155">
        <v>6</v>
      </c>
      <c r="B1261" s="315" t="s">
        <v>93</v>
      </c>
      <c r="C1261" s="136">
        <v>15</v>
      </c>
      <c r="D1261" s="34" t="s">
        <v>74</v>
      </c>
      <c r="E1261" s="848"/>
      <c r="F1261" s="145">
        <f>ROUND(C1261*E1261,2)/100</f>
        <v>0</v>
      </c>
    </row>
    <row r="1262" spans="1:6" x14ac:dyDescent="0.25">
      <c r="A1262" s="465"/>
      <c r="B1262" s="36"/>
      <c r="C1262" s="136"/>
      <c r="D1262" s="160"/>
      <c r="E1262" s="848"/>
      <c r="F1262" s="145">
        <f t="shared" si="177"/>
        <v>0</v>
      </c>
    </row>
    <row r="1263" spans="1:6" x14ac:dyDescent="0.25">
      <c r="A1263" s="147">
        <v>7</v>
      </c>
      <c r="B1263" s="262" t="s">
        <v>200</v>
      </c>
      <c r="C1263" s="174"/>
      <c r="D1263" s="43"/>
      <c r="E1263" s="851"/>
      <c r="F1263" s="145">
        <f t="shared" si="177"/>
        <v>0</v>
      </c>
    </row>
    <row r="1264" spans="1:6" x14ac:dyDescent="0.25">
      <c r="A1264" s="150">
        <f>+A1263+0.1</f>
        <v>7.1</v>
      </c>
      <c r="B1264" s="153" t="s">
        <v>752</v>
      </c>
      <c r="C1264" s="143">
        <v>98</v>
      </c>
      <c r="D1264" s="466" t="s">
        <v>10</v>
      </c>
      <c r="E1264" s="848"/>
      <c r="F1264" s="145">
        <f t="shared" si="177"/>
        <v>0</v>
      </c>
    </row>
    <row r="1265" spans="1:6" x14ac:dyDescent="0.25">
      <c r="A1265" s="467"/>
      <c r="B1265" s="468"/>
      <c r="C1265" s="469"/>
      <c r="D1265" s="470"/>
      <c r="E1265" s="912"/>
      <c r="F1265" s="471"/>
    </row>
    <row r="1266" spans="1:6" ht="51" x14ac:dyDescent="0.25">
      <c r="A1266" s="472">
        <v>8</v>
      </c>
      <c r="B1266" s="36" t="s">
        <v>201</v>
      </c>
      <c r="C1266" s="143">
        <v>4399.13</v>
      </c>
      <c r="D1266" s="160" t="s">
        <v>11</v>
      </c>
      <c r="E1266" s="850"/>
      <c r="F1266" s="145">
        <f t="shared" si="177"/>
        <v>0</v>
      </c>
    </row>
    <row r="1267" spans="1:6" x14ac:dyDescent="0.25">
      <c r="A1267" s="473"/>
      <c r="B1267" s="36"/>
      <c r="C1267" s="136"/>
      <c r="D1267" s="160"/>
      <c r="E1267" s="850"/>
      <c r="F1267" s="145">
        <f t="shared" si="177"/>
        <v>0</v>
      </c>
    </row>
    <row r="1268" spans="1:6" x14ac:dyDescent="0.25">
      <c r="A1268" s="57">
        <v>9</v>
      </c>
      <c r="B1268" s="36" t="s">
        <v>202</v>
      </c>
      <c r="C1268" s="136">
        <v>4399.13</v>
      </c>
      <c r="D1268" s="160" t="s">
        <v>11</v>
      </c>
      <c r="E1268" s="850"/>
      <c r="F1268" s="145">
        <f t="shared" si="177"/>
        <v>0</v>
      </c>
    </row>
    <row r="1269" spans="1:6" x14ac:dyDescent="0.25">
      <c r="A1269" s="338"/>
      <c r="B1269" s="163" t="s">
        <v>1144</v>
      </c>
      <c r="C1269" s="339"/>
      <c r="D1269" s="340"/>
      <c r="E1269" s="878"/>
      <c r="F1269" s="341">
        <f>SUM(F1240:F1268)</f>
        <v>0</v>
      </c>
    </row>
    <row r="1270" spans="1:6" x14ac:dyDescent="0.25">
      <c r="A1270" s="381"/>
      <c r="B1270" s="382" t="s">
        <v>1145</v>
      </c>
      <c r="C1270" s="383"/>
      <c r="D1270" s="384"/>
      <c r="E1270" s="885"/>
      <c r="F1270" s="385">
        <f>+F1269+F1236+F1060</f>
        <v>0</v>
      </c>
    </row>
    <row r="1271" spans="1:6" x14ac:dyDescent="0.25">
      <c r="A1271" s="123"/>
      <c r="B1271" s="474"/>
      <c r="C1271" s="125"/>
      <c r="D1271" s="126"/>
      <c r="E1271" s="846"/>
      <c r="F1271" s="127"/>
    </row>
    <row r="1272" spans="1:6" x14ac:dyDescent="0.25">
      <c r="A1272" s="475" t="s">
        <v>119</v>
      </c>
      <c r="B1272" s="476" t="s">
        <v>651</v>
      </c>
      <c r="C1272" s="168"/>
      <c r="D1272" s="169"/>
      <c r="E1272" s="853"/>
      <c r="F1272" s="170"/>
    </row>
    <row r="1273" spans="1:6" x14ac:dyDescent="0.25">
      <c r="A1273" s="475"/>
      <c r="B1273" s="477"/>
      <c r="C1273" s="478"/>
      <c r="D1273" s="402"/>
      <c r="E1273" s="913"/>
      <c r="F1273" s="479"/>
    </row>
    <row r="1274" spans="1:6" ht="38.25" x14ac:dyDescent="0.25">
      <c r="A1274" s="82" t="s">
        <v>269</v>
      </c>
      <c r="B1274" s="480" t="s">
        <v>999</v>
      </c>
      <c r="C1274" s="478"/>
      <c r="D1274" s="478"/>
      <c r="E1274" s="914"/>
      <c r="F1274" s="436"/>
    </row>
    <row r="1275" spans="1:6" x14ac:dyDescent="0.25">
      <c r="A1275" s="475"/>
      <c r="B1275" s="477"/>
      <c r="C1275" s="478"/>
      <c r="D1275" s="402"/>
      <c r="E1275" s="913"/>
      <c r="F1275" s="479"/>
    </row>
    <row r="1276" spans="1:6" x14ac:dyDescent="0.25">
      <c r="A1276" s="77">
        <v>1</v>
      </c>
      <c r="B1276" s="344" t="s">
        <v>16</v>
      </c>
      <c r="C1276" s="405"/>
      <c r="D1276" s="395"/>
      <c r="E1276" s="915"/>
      <c r="F1276" s="215"/>
    </row>
    <row r="1277" spans="1:6" x14ac:dyDescent="0.25">
      <c r="A1277" s="46">
        <f>A1276+0.1</f>
        <v>1.1000000000000001</v>
      </c>
      <c r="B1277" s="481" t="s">
        <v>13</v>
      </c>
      <c r="C1277" s="405">
        <v>4432.6000000000004</v>
      </c>
      <c r="D1277" s="395" t="s">
        <v>11</v>
      </c>
      <c r="E1277" s="915"/>
      <c r="F1277" s="215">
        <f>ROUND(C1277*E1277,2)</f>
        <v>0</v>
      </c>
    </row>
    <row r="1278" spans="1:6" x14ac:dyDescent="0.25">
      <c r="A1278" s="46"/>
      <c r="B1278" s="481"/>
      <c r="C1278" s="405"/>
      <c r="D1278" s="395"/>
      <c r="E1278" s="915"/>
      <c r="F1278" s="215"/>
    </row>
    <row r="1279" spans="1:6" x14ac:dyDescent="0.25">
      <c r="A1279" s="78">
        <v>2</v>
      </c>
      <c r="B1279" s="323" t="s">
        <v>17</v>
      </c>
      <c r="C1279" s="405"/>
      <c r="D1279" s="149"/>
      <c r="E1279" s="915"/>
      <c r="F1279" s="215">
        <f t="shared" ref="F1279:F1288" si="182">ROUND(C1279*E1279,2)</f>
        <v>0</v>
      </c>
    </row>
    <row r="1280" spans="1:6" x14ac:dyDescent="0.25">
      <c r="A1280" s="46">
        <f>A1279+0.1</f>
        <v>2.1</v>
      </c>
      <c r="B1280" s="20" t="s">
        <v>85</v>
      </c>
      <c r="C1280" s="482">
        <v>4787.21</v>
      </c>
      <c r="D1280" s="34" t="s">
        <v>5</v>
      </c>
      <c r="E1280" s="916"/>
      <c r="F1280" s="215">
        <f t="shared" si="182"/>
        <v>0</v>
      </c>
    </row>
    <row r="1281" spans="1:6" x14ac:dyDescent="0.25">
      <c r="A1281" s="46">
        <f t="shared" ref="A1281:A1284" si="183">A1280+0.1</f>
        <v>2.2000000000000002</v>
      </c>
      <c r="B1281" s="20" t="s">
        <v>152</v>
      </c>
      <c r="C1281" s="482">
        <v>380.93</v>
      </c>
      <c r="D1281" s="34" t="s">
        <v>33</v>
      </c>
      <c r="E1281" s="916"/>
      <c r="F1281" s="215">
        <f t="shared" si="182"/>
        <v>0</v>
      </c>
    </row>
    <row r="1282" spans="1:6" ht="25.5" x14ac:dyDescent="0.25">
      <c r="A1282" s="46">
        <f t="shared" si="183"/>
        <v>2.2999999999999998</v>
      </c>
      <c r="B1282" s="212" t="s">
        <v>763</v>
      </c>
      <c r="C1282" s="413">
        <f>+C1283*1.2*0.2</f>
        <v>947.03</v>
      </c>
      <c r="D1282" s="34" t="s">
        <v>18</v>
      </c>
      <c r="E1282" s="917"/>
      <c r="F1282" s="215">
        <f t="shared" si="182"/>
        <v>0</v>
      </c>
    </row>
    <row r="1283" spans="1:6" x14ac:dyDescent="0.25">
      <c r="A1283" s="46">
        <f t="shared" si="183"/>
        <v>2.4</v>
      </c>
      <c r="B1283" s="212" t="s">
        <v>86</v>
      </c>
      <c r="C1283" s="483">
        <v>3945.94</v>
      </c>
      <c r="D1283" s="157" t="s">
        <v>6</v>
      </c>
      <c r="E1283" s="916"/>
      <c r="F1283" s="215">
        <f t="shared" si="182"/>
        <v>0</v>
      </c>
    </row>
    <row r="1284" spans="1:6" x14ac:dyDescent="0.25">
      <c r="A1284" s="46">
        <f t="shared" si="183"/>
        <v>2.5</v>
      </c>
      <c r="B1284" s="212" t="s">
        <v>733</v>
      </c>
      <c r="C1284" s="484">
        <f>1009.5+C1282</f>
        <v>1956.5</v>
      </c>
      <c r="D1284" s="34" t="s">
        <v>18</v>
      </c>
      <c r="E1284" s="916"/>
      <c r="F1284" s="215">
        <f t="shared" si="182"/>
        <v>0</v>
      </c>
    </row>
    <row r="1285" spans="1:6" x14ac:dyDescent="0.25">
      <c r="A1285" s="46"/>
      <c r="B1285" s="20"/>
      <c r="C1285" s="483"/>
      <c r="D1285" s="485"/>
      <c r="E1285" s="918"/>
      <c r="F1285" s="215">
        <f t="shared" si="182"/>
        <v>0</v>
      </c>
    </row>
    <row r="1286" spans="1:6" x14ac:dyDescent="0.25">
      <c r="A1286" s="78">
        <f>A1279+1</f>
        <v>3</v>
      </c>
      <c r="B1286" s="486" t="s">
        <v>87</v>
      </c>
      <c r="C1286" s="405"/>
      <c r="D1286" s="395"/>
      <c r="E1286" s="915"/>
      <c r="F1286" s="215">
        <f t="shared" si="182"/>
        <v>0</v>
      </c>
    </row>
    <row r="1287" spans="1:6" x14ac:dyDescent="0.25">
      <c r="A1287" s="487">
        <f>+A1286+0.1</f>
        <v>3.1</v>
      </c>
      <c r="B1287" s="481" t="s">
        <v>938</v>
      </c>
      <c r="C1287" s="405">
        <f>+C1291*1.04</f>
        <v>4401.8999999999996</v>
      </c>
      <c r="D1287" s="488" t="s">
        <v>11</v>
      </c>
      <c r="E1287" s="915"/>
      <c r="F1287" s="215">
        <f t="shared" si="182"/>
        <v>0</v>
      </c>
    </row>
    <row r="1288" spans="1:6" x14ac:dyDescent="0.25">
      <c r="A1288" s="487">
        <f t="shared" ref="A1288" si="184">A1287+0.1</f>
        <v>3.2</v>
      </c>
      <c r="B1288" s="481" t="s">
        <v>937</v>
      </c>
      <c r="C1288" s="405">
        <v>200</v>
      </c>
      <c r="D1288" s="488" t="s">
        <v>11</v>
      </c>
      <c r="E1288" s="915"/>
      <c r="F1288" s="215">
        <f t="shared" si="182"/>
        <v>0</v>
      </c>
    </row>
    <row r="1289" spans="1:6" x14ac:dyDescent="0.25">
      <c r="A1289" s="487"/>
      <c r="B1289" s="481"/>
      <c r="C1289" s="405"/>
      <c r="D1289" s="488"/>
      <c r="E1289" s="915"/>
      <c r="F1289" s="215"/>
    </row>
    <row r="1290" spans="1:6" x14ac:dyDescent="0.25">
      <c r="A1290" s="78">
        <f>A1286+1</f>
        <v>4</v>
      </c>
      <c r="B1290" s="489" t="s">
        <v>88</v>
      </c>
      <c r="C1290" s="405"/>
      <c r="D1290" s="395"/>
      <c r="E1290" s="893"/>
      <c r="F1290" s="215">
        <f t="shared" ref="F1290:F1292" si="185">ROUND(C1290*E1290,2)</f>
        <v>0</v>
      </c>
    </row>
    <row r="1291" spans="1:6" x14ac:dyDescent="0.25">
      <c r="A1291" s="487">
        <f>+A1290+0.1</f>
        <v>4.0999999999999996</v>
      </c>
      <c r="B1291" s="481" t="s">
        <v>939</v>
      </c>
      <c r="C1291" s="405">
        <v>4232.6000000000004</v>
      </c>
      <c r="D1291" s="395" t="s">
        <v>11</v>
      </c>
      <c r="E1291" s="893"/>
      <c r="F1291" s="215">
        <f t="shared" si="185"/>
        <v>0</v>
      </c>
    </row>
    <row r="1292" spans="1:6" x14ac:dyDescent="0.25">
      <c r="A1292" s="487">
        <f t="shared" ref="A1292" si="186">A1291+0.1</f>
        <v>4.2</v>
      </c>
      <c r="B1292" s="481" t="s">
        <v>937</v>
      </c>
      <c r="C1292" s="405">
        <v>200</v>
      </c>
      <c r="D1292" s="395" t="s">
        <v>11</v>
      </c>
      <c r="E1292" s="893"/>
      <c r="F1292" s="215">
        <f t="shared" si="185"/>
        <v>0</v>
      </c>
    </row>
    <row r="1293" spans="1:6" x14ac:dyDescent="0.25">
      <c r="A1293" s="78"/>
      <c r="B1293" s="323"/>
      <c r="C1293" s="405"/>
      <c r="D1293" s="395"/>
      <c r="E1293" s="893"/>
      <c r="F1293" s="215"/>
    </row>
    <row r="1294" spans="1:6" x14ac:dyDescent="0.25">
      <c r="A1294" s="78">
        <v>5</v>
      </c>
      <c r="B1294" s="490" t="s">
        <v>762</v>
      </c>
      <c r="C1294" s="405">
        <v>15</v>
      </c>
      <c r="D1294" s="395" t="s">
        <v>74</v>
      </c>
      <c r="E1294" s="893"/>
      <c r="F1294" s="215">
        <f>(+C1294*E1294)/100</f>
        <v>0</v>
      </c>
    </row>
    <row r="1295" spans="1:6" x14ac:dyDescent="0.25">
      <c r="A1295" s="78"/>
      <c r="B1295" s="23"/>
      <c r="C1295" s="344"/>
      <c r="D1295" s="19"/>
      <c r="E1295" s="919"/>
      <c r="F1295" s="215">
        <f t="shared" ref="F1295:F1296" si="187">(+C1295*E1295)/100</f>
        <v>0</v>
      </c>
    </row>
    <row r="1296" spans="1:6" x14ac:dyDescent="0.25">
      <c r="A1296" s="78">
        <v>6</v>
      </c>
      <c r="B1296" s="23" t="s">
        <v>153</v>
      </c>
      <c r="C1296" s="344"/>
      <c r="D1296" s="19"/>
      <c r="E1296" s="919"/>
      <c r="F1296" s="215">
        <f t="shared" si="187"/>
        <v>0</v>
      </c>
    </row>
    <row r="1297" spans="1:6" x14ac:dyDescent="0.25">
      <c r="A1297" s="487">
        <f>+A1296+0.1</f>
        <v>6.1</v>
      </c>
      <c r="B1297" s="481" t="s">
        <v>939</v>
      </c>
      <c r="C1297" s="401">
        <f>+C1291</f>
        <v>4232.6000000000004</v>
      </c>
      <c r="D1297" s="488" t="s">
        <v>11</v>
      </c>
      <c r="E1297" s="893"/>
      <c r="F1297" s="215">
        <f t="shared" ref="F1297:F1302" si="188">ROUND(C1297*E1297,2)</f>
        <v>0</v>
      </c>
    </row>
    <row r="1298" spans="1:6" x14ac:dyDescent="0.25">
      <c r="A1298" s="487">
        <v>6.2</v>
      </c>
      <c r="B1298" s="481" t="s">
        <v>937</v>
      </c>
      <c r="C1298" s="401">
        <f>+C1292</f>
        <v>200</v>
      </c>
      <c r="D1298" s="488" t="s">
        <v>11</v>
      </c>
      <c r="E1298" s="893"/>
      <c r="F1298" s="215">
        <f t="shared" si="188"/>
        <v>0</v>
      </c>
    </row>
    <row r="1299" spans="1:6" x14ac:dyDescent="0.25">
      <c r="A1299" s="78"/>
      <c r="B1299" s="27"/>
      <c r="C1299" s="405"/>
      <c r="D1299" s="395"/>
      <c r="E1299" s="18"/>
      <c r="F1299" s="215">
        <f t="shared" si="188"/>
        <v>0</v>
      </c>
    </row>
    <row r="1300" spans="1:6" ht="51" x14ac:dyDescent="0.25">
      <c r="A1300" s="55">
        <v>7</v>
      </c>
      <c r="B1300" s="492" t="s">
        <v>91</v>
      </c>
      <c r="C1300" s="493">
        <f>+C1277</f>
        <v>4432.6000000000004</v>
      </c>
      <c r="D1300" s="494" t="s">
        <v>11</v>
      </c>
      <c r="E1300" s="18"/>
      <c r="F1300" s="215">
        <f t="shared" si="188"/>
        <v>0</v>
      </c>
    </row>
    <row r="1301" spans="1:6" x14ac:dyDescent="0.25">
      <c r="A1301" s="495"/>
      <c r="B1301" s="20"/>
      <c r="C1301" s="214"/>
      <c r="D1301" s="496"/>
      <c r="E1301" s="18"/>
      <c r="F1301" s="215">
        <f t="shared" si="188"/>
        <v>0</v>
      </c>
    </row>
    <row r="1302" spans="1:6" x14ac:dyDescent="0.25">
      <c r="A1302" s="55">
        <f>A1300+1</f>
        <v>8</v>
      </c>
      <c r="B1302" s="20" t="s">
        <v>69</v>
      </c>
      <c r="C1302" s="214">
        <f>+C1300</f>
        <v>4432.6000000000004</v>
      </c>
      <c r="D1302" s="395" t="s">
        <v>11</v>
      </c>
      <c r="E1302" s="18"/>
      <c r="F1302" s="215">
        <f t="shared" si="188"/>
        <v>0</v>
      </c>
    </row>
    <row r="1303" spans="1:6" x14ac:dyDescent="0.25">
      <c r="A1303" s="250"/>
      <c r="B1303" s="497" t="s">
        <v>1021</v>
      </c>
      <c r="C1303" s="498"/>
      <c r="D1303" s="498"/>
      <c r="E1303" s="920"/>
      <c r="F1303" s="499">
        <f>SUM(F1277:F1302)</f>
        <v>0</v>
      </c>
    </row>
    <row r="1304" spans="1:6" x14ac:dyDescent="0.25">
      <c r="A1304" s="487"/>
      <c r="B1304" s="481"/>
      <c r="C1304" s="401"/>
      <c r="D1304" s="488"/>
      <c r="E1304" s="893"/>
      <c r="F1304" s="215"/>
    </row>
    <row r="1305" spans="1:6" x14ac:dyDescent="0.25">
      <c r="A1305" s="82" t="s">
        <v>908</v>
      </c>
      <c r="B1305" s="500" t="s">
        <v>940</v>
      </c>
      <c r="C1305" s="478"/>
      <c r="D1305" s="478"/>
      <c r="E1305" s="914"/>
      <c r="F1305" s="436"/>
    </row>
    <row r="1306" spans="1:6" x14ac:dyDescent="0.25">
      <c r="A1306" s="475"/>
      <c r="B1306" s="477"/>
      <c r="C1306" s="478"/>
      <c r="D1306" s="402"/>
      <c r="E1306" s="913"/>
      <c r="F1306" s="479"/>
    </row>
    <row r="1307" spans="1:6" x14ac:dyDescent="0.25">
      <c r="A1307" s="77">
        <v>1</v>
      </c>
      <c r="B1307" s="344" t="s">
        <v>4</v>
      </c>
      <c r="C1307" s="405"/>
      <c r="D1307" s="395"/>
      <c r="E1307" s="915"/>
      <c r="F1307" s="215"/>
    </row>
    <row r="1308" spans="1:6" x14ac:dyDescent="0.25">
      <c r="A1308" s="46">
        <f>A1307+0.1</f>
        <v>1.1000000000000001</v>
      </c>
      <c r="B1308" s="481" t="s">
        <v>941</v>
      </c>
      <c r="C1308" s="405">
        <v>1</v>
      </c>
      <c r="D1308" s="395" t="s">
        <v>54</v>
      </c>
      <c r="E1308" s="915"/>
      <c r="F1308" s="215">
        <f>ROUND(C1308*E1308,2)</f>
        <v>0</v>
      </c>
    </row>
    <row r="1309" spans="1:6" x14ac:dyDescent="0.25">
      <c r="A1309" s="501">
        <v>1.2</v>
      </c>
      <c r="B1309" s="502" t="s">
        <v>942</v>
      </c>
      <c r="C1309" s="19">
        <v>380</v>
      </c>
      <c r="D1309" s="251" t="s">
        <v>9</v>
      </c>
      <c r="E1309" s="862"/>
      <c r="F1309" s="215">
        <f t="shared" ref="F1309:F1311" si="189">ROUND(C1309*E1309,2)</f>
        <v>0</v>
      </c>
    </row>
    <row r="1310" spans="1:6" x14ac:dyDescent="0.25">
      <c r="A1310" s="501">
        <f t="shared" ref="A1310:A1311" si="190">+A1309+0.1</f>
        <v>1.3</v>
      </c>
      <c r="B1310" s="503" t="s">
        <v>943</v>
      </c>
      <c r="C1310" s="19">
        <v>8</v>
      </c>
      <c r="D1310" s="251" t="s">
        <v>10</v>
      </c>
      <c r="E1310" s="862"/>
      <c r="F1310" s="215">
        <f t="shared" si="189"/>
        <v>0</v>
      </c>
    </row>
    <row r="1311" spans="1:6" x14ac:dyDescent="0.25">
      <c r="A1311" s="501">
        <f t="shared" si="190"/>
        <v>1.4</v>
      </c>
      <c r="B1311" s="20" t="s">
        <v>869</v>
      </c>
      <c r="C1311" s="19">
        <v>600</v>
      </c>
      <c r="D1311" s="251" t="s">
        <v>9</v>
      </c>
      <c r="E1311" s="862"/>
      <c r="F1311" s="215">
        <f t="shared" si="189"/>
        <v>0</v>
      </c>
    </row>
    <row r="1312" spans="1:6" x14ac:dyDescent="0.25">
      <c r="A1312" s="250"/>
      <c r="B1312" s="497" t="s">
        <v>270</v>
      </c>
      <c r="C1312" s="498"/>
      <c r="D1312" s="498"/>
      <c r="E1312" s="920"/>
      <c r="F1312" s="499">
        <f>SUM(F1308:F1311)</f>
        <v>0</v>
      </c>
    </row>
    <row r="1313" spans="1:6" x14ac:dyDescent="0.25">
      <c r="A1313" s="501"/>
      <c r="B1313" s="503"/>
      <c r="C1313" s="19"/>
      <c r="D1313" s="251"/>
      <c r="E1313" s="862"/>
      <c r="F1313" s="215"/>
    </row>
    <row r="1314" spans="1:6" ht="25.5" x14ac:dyDescent="0.25">
      <c r="A1314" s="82" t="s">
        <v>271</v>
      </c>
      <c r="B1314" s="500" t="s">
        <v>1000</v>
      </c>
      <c r="C1314" s="405"/>
      <c r="D1314" s="395"/>
      <c r="E1314" s="915"/>
      <c r="F1314" s="215"/>
    </row>
    <row r="1315" spans="1:6" x14ac:dyDescent="0.25">
      <c r="A1315" s="504" t="s">
        <v>3</v>
      </c>
      <c r="B1315" s="505" t="s">
        <v>774</v>
      </c>
      <c r="C1315" s="506"/>
      <c r="D1315" s="507"/>
      <c r="E1315" s="921"/>
      <c r="F1315" s="508"/>
    </row>
    <row r="1316" spans="1:6" x14ac:dyDescent="0.25">
      <c r="A1316" s="509">
        <v>1</v>
      </c>
      <c r="B1316" s="344" t="s">
        <v>137</v>
      </c>
      <c r="C1316" s="510"/>
      <c r="D1316" s="350"/>
      <c r="E1316" s="18"/>
      <c r="F1316" s="270"/>
    </row>
    <row r="1317" spans="1:6" x14ac:dyDescent="0.25">
      <c r="A1317" s="511">
        <f>+A1316+0.1</f>
        <v>1.1000000000000001</v>
      </c>
      <c r="B1317" s="20" t="s">
        <v>773</v>
      </c>
      <c r="C1317" s="512">
        <v>8</v>
      </c>
      <c r="D1317" s="402" t="s">
        <v>236</v>
      </c>
      <c r="E1317" s="922"/>
      <c r="F1317" s="513">
        <f>ROUND(C1317*E1317,2)</f>
        <v>0</v>
      </c>
    </row>
    <row r="1318" spans="1:6" x14ac:dyDescent="0.25">
      <c r="A1318" s="278">
        <f>A1317+0.1</f>
        <v>1.2</v>
      </c>
      <c r="B1318" s="164" t="s">
        <v>237</v>
      </c>
      <c r="C1318" s="437">
        <v>2</v>
      </c>
      <c r="D1318" s="286" t="s">
        <v>204</v>
      </c>
      <c r="E1318" s="923"/>
      <c r="F1318" s="514">
        <f>ROUND(C1318*E1318,2)</f>
        <v>0</v>
      </c>
    </row>
    <row r="1319" spans="1:6" x14ac:dyDescent="0.25">
      <c r="A1319" s="87"/>
      <c r="B1319" s="164"/>
      <c r="C1319" s="437"/>
      <c r="D1319" s="286"/>
      <c r="E1319" s="923"/>
      <c r="F1319" s="514"/>
    </row>
    <row r="1320" spans="1:6" x14ac:dyDescent="0.25">
      <c r="A1320" s="82">
        <v>2</v>
      </c>
      <c r="B1320" s="515" t="s">
        <v>17</v>
      </c>
      <c r="C1320" s="516"/>
      <c r="D1320" s="288"/>
      <c r="E1320" s="914"/>
      <c r="F1320" s="517">
        <f>ROUND(C1320*E1320,2)</f>
        <v>0</v>
      </c>
    </row>
    <row r="1321" spans="1:6" x14ac:dyDescent="0.25">
      <c r="A1321" s="349">
        <v>2.1</v>
      </c>
      <c r="B1321" s="518" t="s">
        <v>85</v>
      </c>
      <c r="C1321" s="516">
        <v>316.75</v>
      </c>
      <c r="D1321" s="519" t="s">
        <v>5</v>
      </c>
      <c r="E1321" s="914"/>
      <c r="F1321" s="517">
        <f>ROUND(C1321*E1321,2)</f>
        <v>0</v>
      </c>
    </row>
    <row r="1322" spans="1:6" x14ac:dyDescent="0.25">
      <c r="A1322" s="349">
        <v>2.2000000000000002</v>
      </c>
      <c r="B1322" s="202" t="s">
        <v>735</v>
      </c>
      <c r="C1322" s="516">
        <v>42.47</v>
      </c>
      <c r="D1322" s="519" t="s">
        <v>6</v>
      </c>
      <c r="E1322" s="924"/>
      <c r="F1322" s="517">
        <f>ROUND(C1322*E1322,2)</f>
        <v>0</v>
      </c>
    </row>
    <row r="1323" spans="1:6" x14ac:dyDescent="0.25">
      <c r="A1323" s="349">
        <v>2.2999999999999998</v>
      </c>
      <c r="B1323" s="202" t="s">
        <v>734</v>
      </c>
      <c r="C1323" s="516">
        <f>+(C1321-C1322)*1.3</f>
        <v>356.56</v>
      </c>
      <c r="D1323" s="519" t="s">
        <v>18</v>
      </c>
      <c r="E1323" s="924"/>
      <c r="F1323" s="517">
        <f>ROUND(C1323*E1323,2)</f>
        <v>0</v>
      </c>
    </row>
    <row r="1324" spans="1:6" x14ac:dyDescent="0.25">
      <c r="A1324" s="349"/>
      <c r="B1324" s="520"/>
      <c r="C1324" s="516"/>
      <c r="D1324" s="288"/>
      <c r="E1324" s="914"/>
      <c r="F1324" s="517"/>
    </row>
    <row r="1325" spans="1:6" x14ac:dyDescent="0.25">
      <c r="A1325" s="82">
        <v>3</v>
      </c>
      <c r="B1325" s="521" t="s">
        <v>1009</v>
      </c>
      <c r="C1325" s="516"/>
      <c r="D1325" s="288"/>
      <c r="E1325" s="914"/>
      <c r="F1325" s="517">
        <f t="shared" ref="F1325:F1335" si="191">ROUND(C1325*E1325,2)</f>
        <v>0</v>
      </c>
    </row>
    <row r="1326" spans="1:6" x14ac:dyDescent="0.25">
      <c r="A1326" s="349">
        <v>3.1</v>
      </c>
      <c r="B1326" s="202" t="s">
        <v>1001</v>
      </c>
      <c r="C1326" s="516">
        <v>25.81</v>
      </c>
      <c r="D1326" s="519" t="s">
        <v>8</v>
      </c>
      <c r="E1326" s="914"/>
      <c r="F1326" s="517">
        <f>ROUND(C1326*E1326,2)</f>
        <v>0</v>
      </c>
    </row>
    <row r="1327" spans="1:6" x14ac:dyDescent="0.25">
      <c r="A1327" s="349">
        <v>3.2</v>
      </c>
      <c r="B1327" s="202" t="s">
        <v>1002</v>
      </c>
      <c r="C1327" s="516">
        <v>5.33</v>
      </c>
      <c r="D1327" s="519" t="s">
        <v>8</v>
      </c>
      <c r="E1327" s="914"/>
      <c r="F1327" s="517">
        <f>ROUND(C1327*E1327,2)</f>
        <v>0</v>
      </c>
    </row>
    <row r="1328" spans="1:6" x14ac:dyDescent="0.25">
      <c r="A1328" s="349">
        <v>3.3</v>
      </c>
      <c r="B1328" s="202" t="s">
        <v>1003</v>
      </c>
      <c r="C1328" s="516">
        <v>20.56</v>
      </c>
      <c r="D1328" s="519" t="s">
        <v>8</v>
      </c>
      <c r="E1328" s="914"/>
      <c r="F1328" s="517">
        <f t="shared" si="191"/>
        <v>0</v>
      </c>
    </row>
    <row r="1329" spans="1:6" x14ac:dyDescent="0.25">
      <c r="A1329" s="349">
        <v>3.4</v>
      </c>
      <c r="B1329" s="202" t="s">
        <v>1004</v>
      </c>
      <c r="C1329" s="516">
        <v>22.4</v>
      </c>
      <c r="D1329" s="519" t="s">
        <v>8</v>
      </c>
      <c r="E1329" s="914"/>
      <c r="F1329" s="517">
        <f t="shared" si="191"/>
        <v>0</v>
      </c>
    </row>
    <row r="1330" spans="1:6" x14ac:dyDescent="0.25">
      <c r="A1330" s="349">
        <v>3.5</v>
      </c>
      <c r="B1330" s="202" t="s">
        <v>1005</v>
      </c>
      <c r="C1330" s="516">
        <v>24.4</v>
      </c>
      <c r="D1330" s="519" t="s">
        <v>8</v>
      </c>
      <c r="E1330" s="914"/>
      <c r="F1330" s="517">
        <f t="shared" si="191"/>
        <v>0</v>
      </c>
    </row>
    <row r="1331" spans="1:6" x14ac:dyDescent="0.25">
      <c r="A1331" s="349">
        <v>3.6</v>
      </c>
      <c r="B1331" s="202" t="s">
        <v>1006</v>
      </c>
      <c r="C1331" s="516">
        <v>0.14000000000000001</v>
      </c>
      <c r="D1331" s="519" t="s">
        <v>8</v>
      </c>
      <c r="E1331" s="914"/>
      <c r="F1331" s="517">
        <f t="shared" si="191"/>
        <v>0</v>
      </c>
    </row>
    <row r="1332" spans="1:6" x14ac:dyDescent="0.25">
      <c r="A1332" s="349">
        <v>3.7</v>
      </c>
      <c r="B1332" s="202" t="s">
        <v>1007</v>
      </c>
      <c r="C1332" s="516">
        <v>2.48</v>
      </c>
      <c r="D1332" s="519" t="s">
        <v>8</v>
      </c>
      <c r="E1332" s="914"/>
      <c r="F1332" s="517">
        <f t="shared" si="191"/>
        <v>0</v>
      </c>
    </row>
    <row r="1333" spans="1:6" x14ac:dyDescent="0.25">
      <c r="A1333" s="349">
        <v>3.8</v>
      </c>
      <c r="B1333" s="202" t="s">
        <v>1008</v>
      </c>
      <c r="C1333" s="516">
        <v>0.5</v>
      </c>
      <c r="D1333" s="519" t="s">
        <v>8</v>
      </c>
      <c r="E1333" s="914"/>
      <c r="F1333" s="517">
        <f t="shared" si="191"/>
        <v>0</v>
      </c>
    </row>
    <row r="1334" spans="1:6" x14ac:dyDescent="0.25">
      <c r="A1334" s="349"/>
      <c r="B1334" s="520"/>
      <c r="C1334" s="516"/>
      <c r="D1334" s="288"/>
      <c r="E1334" s="914"/>
      <c r="F1334" s="517">
        <f t="shared" si="191"/>
        <v>0</v>
      </c>
    </row>
    <row r="1335" spans="1:6" x14ac:dyDescent="0.25">
      <c r="A1335" s="82">
        <v>4</v>
      </c>
      <c r="B1335" s="515" t="s">
        <v>19</v>
      </c>
      <c r="C1335" s="516"/>
      <c r="D1335" s="288"/>
      <c r="E1335" s="914"/>
      <c r="F1335" s="517">
        <f t="shared" si="191"/>
        <v>0</v>
      </c>
    </row>
    <row r="1336" spans="1:6" x14ac:dyDescent="0.25">
      <c r="A1336" s="349">
        <v>4.0999999999999996</v>
      </c>
      <c r="B1336" s="202" t="s">
        <v>239</v>
      </c>
      <c r="C1336" s="516">
        <f>+C1338+C1339</f>
        <v>283.91000000000003</v>
      </c>
      <c r="D1336" s="519" t="s">
        <v>9</v>
      </c>
      <c r="E1336" s="914"/>
      <c r="F1336" s="517">
        <f>ROUND(C1336*E1336,2)</f>
        <v>0</v>
      </c>
    </row>
    <row r="1337" spans="1:6" x14ac:dyDescent="0.25">
      <c r="A1337" s="349">
        <f>+A1336+0.1</f>
        <v>4.2</v>
      </c>
      <c r="B1337" s="202" t="s">
        <v>240</v>
      </c>
      <c r="C1337" s="516">
        <v>150.06</v>
      </c>
      <c r="D1337" s="519" t="s">
        <v>9</v>
      </c>
      <c r="E1337" s="914"/>
      <c r="F1337" s="517">
        <f t="shared" ref="F1337:F1342" si="192">ROUND(C1337*E1337,2)</f>
        <v>0</v>
      </c>
    </row>
    <row r="1338" spans="1:6" x14ac:dyDescent="0.25">
      <c r="A1338" s="349">
        <f t="shared" ref="A1338:A1343" si="193">+A1337+0.1</f>
        <v>4.3</v>
      </c>
      <c r="B1338" s="202" t="s">
        <v>94</v>
      </c>
      <c r="C1338" s="516">
        <v>150.33000000000001</v>
      </c>
      <c r="D1338" s="519" t="s">
        <v>9</v>
      </c>
      <c r="E1338" s="914"/>
      <c r="F1338" s="517">
        <f t="shared" si="192"/>
        <v>0</v>
      </c>
    </row>
    <row r="1339" spans="1:6" x14ac:dyDescent="0.25">
      <c r="A1339" s="349">
        <f t="shared" si="193"/>
        <v>4.4000000000000004</v>
      </c>
      <c r="B1339" s="202" t="s">
        <v>30</v>
      </c>
      <c r="C1339" s="516">
        <v>133.58000000000001</v>
      </c>
      <c r="D1339" s="519" t="s">
        <v>9</v>
      </c>
      <c r="E1339" s="914"/>
      <c r="F1339" s="517">
        <f t="shared" si="192"/>
        <v>0</v>
      </c>
    </row>
    <row r="1340" spans="1:6" x14ac:dyDescent="0.25">
      <c r="A1340" s="349">
        <f t="shared" si="193"/>
        <v>4.5</v>
      </c>
      <c r="B1340" s="202" t="s">
        <v>23</v>
      </c>
      <c r="C1340" s="516">
        <v>160.02000000000001</v>
      </c>
      <c r="D1340" s="519" t="s">
        <v>9</v>
      </c>
      <c r="E1340" s="914"/>
      <c r="F1340" s="517">
        <f t="shared" si="192"/>
        <v>0</v>
      </c>
    </row>
    <row r="1341" spans="1:6" x14ac:dyDescent="0.25">
      <c r="A1341" s="349">
        <f t="shared" si="193"/>
        <v>4.5999999999999996</v>
      </c>
      <c r="B1341" s="202" t="s">
        <v>24</v>
      </c>
      <c r="C1341" s="516">
        <v>138.56</v>
      </c>
      <c r="D1341" s="519" t="s">
        <v>11</v>
      </c>
      <c r="E1341" s="914"/>
      <c r="F1341" s="517">
        <f t="shared" si="192"/>
        <v>0</v>
      </c>
    </row>
    <row r="1342" spans="1:6" x14ac:dyDescent="0.25">
      <c r="A1342" s="349">
        <f t="shared" si="193"/>
        <v>4.7</v>
      </c>
      <c r="B1342" s="202" t="s">
        <v>125</v>
      </c>
      <c r="C1342" s="516">
        <v>293.60000000000002</v>
      </c>
      <c r="D1342" s="519" t="s">
        <v>9</v>
      </c>
      <c r="E1342" s="914"/>
      <c r="F1342" s="517">
        <f t="shared" si="192"/>
        <v>0</v>
      </c>
    </row>
    <row r="1343" spans="1:6" x14ac:dyDescent="0.25">
      <c r="A1343" s="349">
        <f t="shared" si="193"/>
        <v>4.8</v>
      </c>
      <c r="B1343" s="276" t="s">
        <v>261</v>
      </c>
      <c r="C1343" s="401">
        <v>1</v>
      </c>
      <c r="D1343" s="522" t="s">
        <v>10</v>
      </c>
      <c r="E1343" s="925"/>
      <c r="F1343" s="523">
        <f>ROUND(C1343*E1343,20)</f>
        <v>0</v>
      </c>
    </row>
    <row r="1344" spans="1:6" x14ac:dyDescent="0.25">
      <c r="A1344" s="349"/>
      <c r="B1344" s="520"/>
      <c r="C1344" s="516"/>
      <c r="D1344" s="288"/>
      <c r="E1344" s="914"/>
      <c r="F1344" s="517"/>
    </row>
    <row r="1345" spans="1:6" ht="25.5" x14ac:dyDescent="0.25">
      <c r="A1345" s="524">
        <v>5</v>
      </c>
      <c r="B1345" s="525" t="s">
        <v>259</v>
      </c>
      <c r="C1345" s="526">
        <v>100.4</v>
      </c>
      <c r="D1345" s="527" t="s">
        <v>11</v>
      </c>
      <c r="E1345" s="910"/>
      <c r="F1345" s="528">
        <f>ROUND(C1345*E1345,2)</f>
        <v>0</v>
      </c>
    </row>
    <row r="1346" spans="1:6" x14ac:dyDescent="0.25">
      <c r="A1346" s="524"/>
      <c r="B1346" s="525"/>
      <c r="C1346" s="526"/>
      <c r="D1346" s="527"/>
      <c r="E1346" s="910"/>
      <c r="F1346" s="528"/>
    </row>
    <row r="1347" spans="1:6" x14ac:dyDescent="0.25">
      <c r="A1347" s="82">
        <v>6</v>
      </c>
      <c r="B1347" s="321" t="s">
        <v>987</v>
      </c>
      <c r="C1347" s="516">
        <v>1</v>
      </c>
      <c r="D1347" s="288" t="s">
        <v>54</v>
      </c>
      <c r="E1347" s="914"/>
      <c r="F1347" s="517">
        <f>ROUND(C1347*E1347,2)</f>
        <v>0</v>
      </c>
    </row>
    <row r="1348" spans="1:6" x14ac:dyDescent="0.25">
      <c r="A1348" s="82"/>
      <c r="B1348" s="321"/>
      <c r="C1348" s="516"/>
      <c r="D1348" s="288"/>
      <c r="E1348" s="914"/>
      <c r="F1348" s="517"/>
    </row>
    <row r="1349" spans="1:6" x14ac:dyDescent="0.25">
      <c r="A1349" s="82">
        <v>7</v>
      </c>
      <c r="B1349" s="529" t="s">
        <v>242</v>
      </c>
      <c r="C1349" s="516">
        <f>SUM(C1326:C1333)</f>
        <v>101.62</v>
      </c>
      <c r="D1349" s="519" t="s">
        <v>8</v>
      </c>
      <c r="E1349" s="910"/>
      <c r="F1349" s="517">
        <f>ROUND(C1349*E1349,2)</f>
        <v>0</v>
      </c>
    </row>
    <row r="1350" spans="1:6" x14ac:dyDescent="0.25">
      <c r="A1350" s="82"/>
      <c r="B1350" s="529"/>
      <c r="C1350" s="516"/>
      <c r="D1350" s="519"/>
      <c r="E1350" s="910"/>
      <c r="F1350" s="517"/>
    </row>
    <row r="1351" spans="1:6" x14ac:dyDescent="0.25">
      <c r="A1351" s="82">
        <v>8</v>
      </c>
      <c r="B1351" s="321" t="s">
        <v>243</v>
      </c>
      <c r="C1351" s="516">
        <v>9</v>
      </c>
      <c r="D1351" s="288" t="s">
        <v>99</v>
      </c>
      <c r="E1351" s="926"/>
      <c r="F1351" s="517">
        <f>ROUND(C1351*E1351,2)</f>
        <v>0</v>
      </c>
    </row>
    <row r="1352" spans="1:6" x14ac:dyDescent="0.25">
      <c r="A1352" s="349"/>
      <c r="B1352" s="520"/>
      <c r="C1352" s="516"/>
      <c r="D1352" s="288"/>
      <c r="E1352" s="914"/>
      <c r="F1352" s="517">
        <f t="shared" ref="F1352:F1364" si="194">ROUND(C1352*E1352,2)</f>
        <v>0</v>
      </c>
    </row>
    <row r="1353" spans="1:6" x14ac:dyDescent="0.25">
      <c r="A1353" s="82">
        <v>9</v>
      </c>
      <c r="B1353" s="515" t="s">
        <v>244</v>
      </c>
      <c r="C1353" s="516"/>
      <c r="D1353" s="288"/>
      <c r="E1353" s="914"/>
      <c r="F1353" s="517">
        <f t="shared" si="194"/>
        <v>0</v>
      </c>
    </row>
    <row r="1354" spans="1:6" x14ac:dyDescent="0.25">
      <c r="A1354" s="349">
        <v>9.1</v>
      </c>
      <c r="B1354" s="20" t="s">
        <v>245</v>
      </c>
      <c r="C1354" s="516">
        <v>5</v>
      </c>
      <c r="D1354" s="350" t="s">
        <v>10</v>
      </c>
      <c r="E1354" s="914"/>
      <c r="F1354" s="517">
        <f t="shared" si="194"/>
        <v>0</v>
      </c>
    </row>
    <row r="1355" spans="1:6" x14ac:dyDescent="0.25">
      <c r="A1355" s="349">
        <v>9.1999999999999993</v>
      </c>
      <c r="B1355" s="20" t="s">
        <v>246</v>
      </c>
      <c r="C1355" s="516">
        <v>3</v>
      </c>
      <c r="D1355" s="350" t="s">
        <v>10</v>
      </c>
      <c r="E1355" s="914"/>
      <c r="F1355" s="517">
        <f t="shared" si="194"/>
        <v>0</v>
      </c>
    </row>
    <row r="1356" spans="1:6" x14ac:dyDescent="0.25">
      <c r="A1356" s="349">
        <v>9.3000000000000007</v>
      </c>
      <c r="B1356" s="202" t="s">
        <v>247</v>
      </c>
      <c r="C1356" s="516">
        <v>4</v>
      </c>
      <c r="D1356" s="350" t="s">
        <v>10</v>
      </c>
      <c r="E1356" s="914"/>
      <c r="F1356" s="517">
        <f t="shared" si="194"/>
        <v>0</v>
      </c>
    </row>
    <row r="1357" spans="1:6" x14ac:dyDescent="0.25">
      <c r="A1357" s="349">
        <v>9.4</v>
      </c>
      <c r="B1357" s="202" t="s">
        <v>248</v>
      </c>
      <c r="C1357" s="516">
        <v>3</v>
      </c>
      <c r="D1357" s="350" t="s">
        <v>10</v>
      </c>
      <c r="E1357" s="914"/>
      <c r="F1357" s="517">
        <f t="shared" si="194"/>
        <v>0</v>
      </c>
    </row>
    <row r="1358" spans="1:6" x14ac:dyDescent="0.25">
      <c r="A1358" s="349">
        <v>9.5</v>
      </c>
      <c r="B1358" s="202" t="s">
        <v>249</v>
      </c>
      <c r="C1358" s="516">
        <v>4</v>
      </c>
      <c r="D1358" s="350" t="s">
        <v>10</v>
      </c>
      <c r="E1358" s="914"/>
      <c r="F1358" s="517">
        <f t="shared" si="194"/>
        <v>0</v>
      </c>
    </row>
    <row r="1359" spans="1:6" x14ac:dyDescent="0.25">
      <c r="A1359" s="349">
        <v>9.6</v>
      </c>
      <c r="B1359" s="202" t="s">
        <v>250</v>
      </c>
      <c r="C1359" s="516">
        <v>4</v>
      </c>
      <c r="D1359" s="350" t="s">
        <v>10</v>
      </c>
      <c r="E1359" s="914"/>
      <c r="F1359" s="517">
        <f t="shared" si="194"/>
        <v>0</v>
      </c>
    </row>
    <row r="1360" spans="1:6" x14ac:dyDescent="0.25">
      <c r="A1360" s="349">
        <v>9.6999999999999993</v>
      </c>
      <c r="B1360" s="202" t="s">
        <v>251</v>
      </c>
      <c r="C1360" s="516">
        <v>27.95</v>
      </c>
      <c r="D1360" s="519" t="s">
        <v>5</v>
      </c>
      <c r="E1360" s="18"/>
      <c r="F1360" s="517">
        <f t="shared" si="194"/>
        <v>0</v>
      </c>
    </row>
    <row r="1361" spans="1:6" x14ac:dyDescent="0.25">
      <c r="A1361" s="349">
        <v>9.8000000000000007</v>
      </c>
      <c r="B1361" s="202" t="s">
        <v>152</v>
      </c>
      <c r="C1361" s="516">
        <v>1.28</v>
      </c>
      <c r="D1361" s="519" t="s">
        <v>8</v>
      </c>
      <c r="E1361" s="877"/>
      <c r="F1361" s="517">
        <f t="shared" si="194"/>
        <v>0</v>
      </c>
    </row>
    <row r="1362" spans="1:6" x14ac:dyDescent="0.25">
      <c r="A1362" s="349">
        <v>9.9</v>
      </c>
      <c r="B1362" s="202" t="s">
        <v>252</v>
      </c>
      <c r="C1362" s="516">
        <v>25.34</v>
      </c>
      <c r="D1362" s="519" t="s">
        <v>6</v>
      </c>
      <c r="E1362" s="914"/>
      <c r="F1362" s="517">
        <f t="shared" si="194"/>
        <v>0</v>
      </c>
    </row>
    <row r="1363" spans="1:6" x14ac:dyDescent="0.25">
      <c r="A1363" s="530">
        <v>9.1</v>
      </c>
      <c r="B1363" s="202" t="s">
        <v>133</v>
      </c>
      <c r="C1363" s="516">
        <v>3.13</v>
      </c>
      <c r="D1363" s="519" t="s">
        <v>18</v>
      </c>
      <c r="E1363" s="914"/>
      <c r="F1363" s="517">
        <f t="shared" si="194"/>
        <v>0</v>
      </c>
    </row>
    <row r="1364" spans="1:6" x14ac:dyDescent="0.25">
      <c r="A1364" s="530">
        <v>9.11</v>
      </c>
      <c r="B1364" s="202" t="s">
        <v>253</v>
      </c>
      <c r="C1364" s="516">
        <v>22.7</v>
      </c>
      <c r="D1364" s="288" t="s">
        <v>11</v>
      </c>
      <c r="E1364" s="914"/>
      <c r="F1364" s="517">
        <f t="shared" si="194"/>
        <v>0</v>
      </c>
    </row>
    <row r="1365" spans="1:6" x14ac:dyDescent="0.25">
      <c r="A1365" s="530">
        <v>9.1199999999999992</v>
      </c>
      <c r="B1365" s="202" t="s">
        <v>254</v>
      </c>
      <c r="C1365" s="516">
        <v>18.3</v>
      </c>
      <c r="D1365" s="288" t="s">
        <v>11</v>
      </c>
      <c r="E1365" s="914"/>
      <c r="F1365" s="517">
        <f>ROUND(C1365*E1365,2)</f>
        <v>0</v>
      </c>
    </row>
    <row r="1366" spans="1:6" x14ac:dyDescent="0.25">
      <c r="A1366" s="530">
        <v>9.1300000000000008</v>
      </c>
      <c r="B1366" s="202" t="s">
        <v>255</v>
      </c>
      <c r="C1366" s="516">
        <v>1</v>
      </c>
      <c r="D1366" s="350" t="s">
        <v>10</v>
      </c>
      <c r="E1366" s="914"/>
      <c r="F1366" s="517">
        <f>ROUND(C1366*E1366,2)</f>
        <v>0</v>
      </c>
    </row>
    <row r="1367" spans="1:6" x14ac:dyDescent="0.25">
      <c r="A1367" s="530"/>
      <c r="B1367" s="202"/>
      <c r="C1367" s="516"/>
      <c r="D1367" s="288"/>
      <c r="E1367" s="914"/>
      <c r="F1367" s="517"/>
    </row>
    <row r="1368" spans="1:6" x14ac:dyDescent="0.25">
      <c r="A1368" s="509">
        <v>10</v>
      </c>
      <c r="B1368" s="284" t="s">
        <v>256</v>
      </c>
      <c r="C1368" s="401"/>
      <c r="D1368" s="522"/>
      <c r="E1368" s="925"/>
      <c r="F1368" s="523"/>
    </row>
    <row r="1369" spans="1:6" ht="38.25" x14ac:dyDescent="0.25">
      <c r="A1369" s="487">
        <f>+A1368+0.1</f>
        <v>10.1</v>
      </c>
      <c r="B1369" s="212" t="s">
        <v>257</v>
      </c>
      <c r="C1369" s="401">
        <v>2.2000000000000002</v>
      </c>
      <c r="D1369" s="522" t="s">
        <v>11</v>
      </c>
      <c r="E1369" s="925"/>
      <c r="F1369" s="523">
        <f>ROUND(C1369*E1369,20)</f>
        <v>0</v>
      </c>
    </row>
    <row r="1370" spans="1:6" x14ac:dyDescent="0.25">
      <c r="A1370" s="487">
        <f>+A1369+0.1</f>
        <v>10.199999999999999</v>
      </c>
      <c r="B1370" s="20" t="s">
        <v>258</v>
      </c>
      <c r="C1370" s="401">
        <v>2.2999999999999998</v>
      </c>
      <c r="D1370" s="522" t="s">
        <v>11</v>
      </c>
      <c r="E1370" s="925"/>
      <c r="F1370" s="523">
        <f>ROUND(C1370*E1370,20)</f>
        <v>0</v>
      </c>
    </row>
    <row r="1371" spans="1:6" x14ac:dyDescent="0.25">
      <c r="A1371" s="530"/>
      <c r="B1371" s="520"/>
      <c r="C1371" s="516"/>
      <c r="D1371" s="288"/>
      <c r="E1371" s="914"/>
      <c r="F1371" s="517"/>
    </row>
    <row r="1372" spans="1:6" x14ac:dyDescent="0.25">
      <c r="A1372" s="509">
        <v>11</v>
      </c>
      <c r="B1372" s="190" t="s">
        <v>793</v>
      </c>
      <c r="C1372" s="516">
        <v>31.78</v>
      </c>
      <c r="D1372" s="531" t="s">
        <v>9</v>
      </c>
      <c r="E1372" s="914"/>
      <c r="F1372" s="517">
        <f t="shared" ref="F1372:F1373" si="195">ROUND(C1372*E1372,2)</f>
        <v>0</v>
      </c>
    </row>
    <row r="1373" spans="1:6" x14ac:dyDescent="0.25">
      <c r="A1373" s="532"/>
      <c r="B1373" s="520"/>
      <c r="C1373" s="516"/>
      <c r="D1373" s="288"/>
      <c r="E1373" s="914"/>
      <c r="F1373" s="517">
        <f t="shared" si="195"/>
        <v>0</v>
      </c>
    </row>
    <row r="1374" spans="1:6" x14ac:dyDescent="0.25">
      <c r="A1374" s="87"/>
      <c r="B1374" s="163" t="s">
        <v>855</v>
      </c>
      <c r="C1374" s="164"/>
      <c r="D1374" s="164"/>
      <c r="E1374" s="852"/>
      <c r="F1374" s="165">
        <f>ROUND(SUM(F1316:F1373),2)</f>
        <v>0</v>
      </c>
    </row>
    <row r="1375" spans="1:6" x14ac:dyDescent="0.25">
      <c r="A1375" s="533"/>
      <c r="B1375" s="276"/>
      <c r="C1375" s="401"/>
      <c r="D1375" s="522"/>
      <c r="E1375" s="925"/>
      <c r="F1375" s="523"/>
    </row>
    <row r="1376" spans="1:6" x14ac:dyDescent="0.25">
      <c r="A1376" s="509" t="s">
        <v>15</v>
      </c>
      <c r="B1376" s="534" t="s">
        <v>406</v>
      </c>
      <c r="C1376" s="19"/>
      <c r="D1376" s="288"/>
      <c r="E1376" s="18"/>
      <c r="F1376" s="266"/>
    </row>
    <row r="1377" spans="1:6" x14ac:dyDescent="0.25">
      <c r="A1377" s="454">
        <v>1</v>
      </c>
      <c r="B1377" s="279" t="s">
        <v>66</v>
      </c>
      <c r="C1377" s="280">
        <v>1</v>
      </c>
      <c r="D1377" s="295" t="s">
        <v>25</v>
      </c>
      <c r="E1377" s="18"/>
      <c r="F1377" s="270">
        <f t="shared" ref="F1377" si="196">ROUND(C1377*E1377,2)</f>
        <v>0</v>
      </c>
    </row>
    <row r="1378" spans="1:6" x14ac:dyDescent="0.25">
      <c r="A1378" s="87"/>
      <c r="B1378" s="282"/>
      <c r="C1378" s="280"/>
      <c r="D1378" s="295"/>
      <c r="E1378" s="18"/>
      <c r="F1378" s="266"/>
    </row>
    <row r="1379" spans="1:6" x14ac:dyDescent="0.25">
      <c r="A1379" s="96">
        <v>2</v>
      </c>
      <c r="B1379" s="284" t="s">
        <v>17</v>
      </c>
      <c r="C1379" s="285"/>
      <c r="D1379" s="286"/>
      <c r="E1379" s="901"/>
      <c r="F1379" s="436"/>
    </row>
    <row r="1380" spans="1:6" x14ac:dyDescent="0.25">
      <c r="A1380" s="287">
        <v>2.1</v>
      </c>
      <c r="B1380" s="229" t="s">
        <v>767</v>
      </c>
      <c r="C1380" s="285">
        <v>5.05</v>
      </c>
      <c r="D1380" s="288" t="s">
        <v>8</v>
      </c>
      <c r="E1380" s="902"/>
      <c r="F1380" s="436">
        <f>ROUND(C1380*E1380,2)</f>
        <v>0</v>
      </c>
    </row>
    <row r="1381" spans="1:6" x14ac:dyDescent="0.25">
      <c r="A1381" s="289">
        <v>2.2000000000000002</v>
      </c>
      <c r="B1381" s="290" t="s">
        <v>724</v>
      </c>
      <c r="C1381" s="285">
        <v>2.0699999999999998</v>
      </c>
      <c r="D1381" s="288" t="s">
        <v>6</v>
      </c>
      <c r="E1381" s="901"/>
      <c r="F1381" s="436">
        <f t="shared" ref="F1381:F1382" si="197">ROUND(C1381*E1381,2)</f>
        <v>0</v>
      </c>
    </row>
    <row r="1382" spans="1:6" x14ac:dyDescent="0.25">
      <c r="A1382" s="287">
        <v>2.2999999999999998</v>
      </c>
      <c r="B1382" s="290" t="s">
        <v>681</v>
      </c>
      <c r="C1382" s="285">
        <v>3.44</v>
      </c>
      <c r="D1382" s="288" t="s">
        <v>18</v>
      </c>
      <c r="E1382" s="903"/>
      <c r="F1382" s="436">
        <f t="shared" si="197"/>
        <v>0</v>
      </c>
    </row>
    <row r="1383" spans="1:6" x14ac:dyDescent="0.25">
      <c r="A1383" s="87"/>
      <c r="B1383" s="282"/>
      <c r="C1383" s="280"/>
      <c r="D1383" s="291"/>
      <c r="E1383" s="18"/>
      <c r="F1383" s="266"/>
    </row>
    <row r="1384" spans="1:6" x14ac:dyDescent="0.25">
      <c r="A1384" s="96">
        <v>3</v>
      </c>
      <c r="B1384" s="293" t="s">
        <v>979</v>
      </c>
      <c r="C1384" s="280"/>
      <c r="D1384" s="291"/>
      <c r="E1384" s="18"/>
      <c r="F1384" s="266"/>
    </row>
    <row r="1385" spans="1:6" x14ac:dyDescent="0.25">
      <c r="A1385" s="294">
        <v>3.1</v>
      </c>
      <c r="B1385" s="279" t="s">
        <v>306</v>
      </c>
      <c r="C1385" s="280">
        <v>1.45</v>
      </c>
      <c r="D1385" s="295" t="s">
        <v>8</v>
      </c>
      <c r="E1385" s="18"/>
      <c r="F1385" s="270">
        <f t="shared" ref="F1385:F1391" si="198">ROUND(C1385*E1385,2)</f>
        <v>0</v>
      </c>
    </row>
    <row r="1386" spans="1:6" x14ac:dyDescent="0.25">
      <c r="A1386" s="294">
        <v>3.2</v>
      </c>
      <c r="B1386" s="279" t="s">
        <v>308</v>
      </c>
      <c r="C1386" s="280">
        <v>0.32</v>
      </c>
      <c r="D1386" s="295" t="s">
        <v>8</v>
      </c>
      <c r="E1386" s="18"/>
      <c r="F1386" s="270">
        <f t="shared" si="198"/>
        <v>0</v>
      </c>
    </row>
    <row r="1387" spans="1:6" x14ac:dyDescent="0.25">
      <c r="A1387" s="294">
        <v>3.3</v>
      </c>
      <c r="B1387" s="296" t="s">
        <v>310</v>
      </c>
      <c r="C1387" s="280">
        <v>0.18</v>
      </c>
      <c r="D1387" s="295" t="s">
        <v>8</v>
      </c>
      <c r="E1387" s="18"/>
      <c r="F1387" s="270">
        <f t="shared" si="198"/>
        <v>0</v>
      </c>
    </row>
    <row r="1388" spans="1:6" x14ac:dyDescent="0.25">
      <c r="A1388" s="294">
        <v>3.4</v>
      </c>
      <c r="B1388" s="279" t="s">
        <v>312</v>
      </c>
      <c r="C1388" s="280">
        <v>0.11</v>
      </c>
      <c r="D1388" s="295" t="s">
        <v>8</v>
      </c>
      <c r="E1388" s="18"/>
      <c r="F1388" s="270">
        <f t="shared" si="198"/>
        <v>0</v>
      </c>
    </row>
    <row r="1389" spans="1:6" x14ac:dyDescent="0.25">
      <c r="A1389" s="294">
        <v>3.5</v>
      </c>
      <c r="B1389" s="279" t="s">
        <v>314</v>
      </c>
      <c r="C1389" s="280">
        <v>0.37</v>
      </c>
      <c r="D1389" s="295" t="s">
        <v>8</v>
      </c>
      <c r="E1389" s="18"/>
      <c r="F1389" s="270">
        <f t="shared" si="198"/>
        <v>0</v>
      </c>
    </row>
    <row r="1390" spans="1:6" x14ac:dyDescent="0.25">
      <c r="A1390" s="294">
        <v>3.6</v>
      </c>
      <c r="B1390" s="279" t="s">
        <v>316</v>
      </c>
      <c r="C1390" s="280">
        <v>0.12</v>
      </c>
      <c r="D1390" s="295" t="s">
        <v>8</v>
      </c>
      <c r="E1390" s="18"/>
      <c r="F1390" s="270">
        <f t="shared" si="198"/>
        <v>0</v>
      </c>
    </row>
    <row r="1391" spans="1:6" x14ac:dyDescent="0.25">
      <c r="A1391" s="294">
        <v>3.7</v>
      </c>
      <c r="B1391" s="279" t="s">
        <v>318</v>
      </c>
      <c r="C1391" s="280">
        <v>0.81</v>
      </c>
      <c r="D1391" s="295" t="s">
        <v>8</v>
      </c>
      <c r="E1391" s="18"/>
      <c r="F1391" s="270">
        <f t="shared" si="198"/>
        <v>0</v>
      </c>
    </row>
    <row r="1392" spans="1:6" x14ac:dyDescent="0.25">
      <c r="A1392" s="87"/>
      <c r="B1392" s="282"/>
      <c r="C1392" s="280"/>
      <c r="D1392" s="291"/>
      <c r="E1392" s="18"/>
      <c r="F1392" s="266"/>
    </row>
    <row r="1393" spans="1:6" x14ac:dyDescent="0.25">
      <c r="A1393" s="96">
        <v>4</v>
      </c>
      <c r="B1393" s="293" t="s">
        <v>149</v>
      </c>
      <c r="C1393" s="280"/>
      <c r="D1393" s="291"/>
      <c r="E1393" s="18"/>
      <c r="F1393" s="266"/>
    </row>
    <row r="1394" spans="1:6" x14ac:dyDescent="0.25">
      <c r="A1394" s="294">
        <v>4.0999999999999996</v>
      </c>
      <c r="B1394" s="20" t="s">
        <v>320</v>
      </c>
      <c r="C1394" s="280">
        <v>4.82</v>
      </c>
      <c r="D1394" s="295" t="s">
        <v>9</v>
      </c>
      <c r="E1394" s="18"/>
      <c r="F1394" s="270">
        <f t="shared" ref="F1394:F1395" si="199">ROUND(C1394*E1394,2)</f>
        <v>0</v>
      </c>
    </row>
    <row r="1395" spans="1:6" x14ac:dyDescent="0.25">
      <c r="A1395" s="294">
        <v>4.2</v>
      </c>
      <c r="B1395" s="20" t="s">
        <v>322</v>
      </c>
      <c r="C1395" s="280">
        <v>22.69</v>
      </c>
      <c r="D1395" s="295" t="s">
        <v>9</v>
      </c>
      <c r="E1395" s="18"/>
      <c r="F1395" s="270">
        <f t="shared" si="199"/>
        <v>0</v>
      </c>
    </row>
    <row r="1396" spans="1:6" x14ac:dyDescent="0.25">
      <c r="A1396" s="87"/>
      <c r="B1396" s="282"/>
      <c r="C1396" s="280"/>
      <c r="D1396" s="291"/>
      <c r="E1396" s="18"/>
      <c r="F1396" s="266"/>
    </row>
    <row r="1397" spans="1:6" x14ac:dyDescent="0.25">
      <c r="A1397" s="96">
        <v>5</v>
      </c>
      <c r="B1397" s="293" t="s">
        <v>36</v>
      </c>
      <c r="C1397" s="280"/>
      <c r="D1397" s="291"/>
      <c r="E1397" s="18"/>
      <c r="F1397" s="266"/>
    </row>
    <row r="1398" spans="1:6" x14ac:dyDescent="0.25">
      <c r="A1398" s="294">
        <v>5.0999999999999996</v>
      </c>
      <c r="B1398" s="279" t="s">
        <v>20</v>
      </c>
      <c r="C1398" s="280">
        <v>9.77</v>
      </c>
      <c r="D1398" s="295" t="s">
        <v>9</v>
      </c>
      <c r="E1398" s="18"/>
      <c r="F1398" s="270">
        <f t="shared" ref="F1398:F1408" si="200">ROUND(C1398*E1398,2)</f>
        <v>0</v>
      </c>
    </row>
    <row r="1399" spans="1:6" x14ac:dyDescent="0.25">
      <c r="A1399" s="294">
        <v>5.2</v>
      </c>
      <c r="B1399" s="279" t="s">
        <v>22</v>
      </c>
      <c r="C1399" s="280">
        <v>26.04</v>
      </c>
      <c r="D1399" s="295" t="s">
        <v>9</v>
      </c>
      <c r="E1399" s="18"/>
      <c r="F1399" s="270">
        <f t="shared" si="200"/>
        <v>0</v>
      </c>
    </row>
    <row r="1400" spans="1:6" x14ac:dyDescent="0.25">
      <c r="A1400" s="294">
        <v>5.3</v>
      </c>
      <c r="B1400" s="279" t="s">
        <v>30</v>
      </c>
      <c r="C1400" s="280">
        <v>20.94</v>
      </c>
      <c r="D1400" s="295" t="s">
        <v>9</v>
      </c>
      <c r="E1400" s="18"/>
      <c r="F1400" s="270">
        <f t="shared" si="200"/>
        <v>0</v>
      </c>
    </row>
    <row r="1401" spans="1:6" x14ac:dyDescent="0.25">
      <c r="A1401" s="294">
        <v>5.4</v>
      </c>
      <c r="B1401" s="279" t="s">
        <v>327</v>
      </c>
      <c r="C1401" s="280">
        <v>9.6199999999999992</v>
      </c>
      <c r="D1401" s="295" t="s">
        <v>9</v>
      </c>
      <c r="E1401" s="18"/>
      <c r="F1401" s="270">
        <f t="shared" si="200"/>
        <v>0</v>
      </c>
    </row>
    <row r="1402" spans="1:6" x14ac:dyDescent="0.25">
      <c r="A1402" s="294">
        <v>5.5</v>
      </c>
      <c r="B1402" s="279" t="s">
        <v>24</v>
      </c>
      <c r="C1402" s="280">
        <v>47.6</v>
      </c>
      <c r="D1402" s="291" t="s">
        <v>11</v>
      </c>
      <c r="E1402" s="18"/>
      <c r="F1402" s="270">
        <f t="shared" si="200"/>
        <v>0</v>
      </c>
    </row>
    <row r="1403" spans="1:6" x14ac:dyDescent="0.25">
      <c r="A1403" s="294">
        <v>5.6</v>
      </c>
      <c r="B1403" s="279" t="s">
        <v>35</v>
      </c>
      <c r="C1403" s="280">
        <v>2.02</v>
      </c>
      <c r="D1403" s="291" t="s">
        <v>11</v>
      </c>
      <c r="E1403" s="18"/>
      <c r="F1403" s="270">
        <f t="shared" si="200"/>
        <v>0</v>
      </c>
    </row>
    <row r="1404" spans="1:6" x14ac:dyDescent="0.25">
      <c r="A1404" s="294">
        <v>5.7</v>
      </c>
      <c r="B1404" s="279" t="s">
        <v>60</v>
      </c>
      <c r="C1404" s="280">
        <v>10.1</v>
      </c>
      <c r="D1404" s="291" t="s">
        <v>11</v>
      </c>
      <c r="E1404" s="18"/>
      <c r="F1404" s="270">
        <f t="shared" si="200"/>
        <v>0</v>
      </c>
    </row>
    <row r="1405" spans="1:6" x14ac:dyDescent="0.25">
      <c r="A1405" s="294">
        <v>5.8</v>
      </c>
      <c r="B1405" s="279" t="s">
        <v>332</v>
      </c>
      <c r="C1405" s="280">
        <v>6.02</v>
      </c>
      <c r="D1405" s="291" t="s">
        <v>11</v>
      </c>
      <c r="E1405" s="18"/>
      <c r="F1405" s="270">
        <f t="shared" si="200"/>
        <v>0</v>
      </c>
    </row>
    <row r="1406" spans="1:6" x14ac:dyDescent="0.25">
      <c r="A1406" s="294">
        <v>5.9</v>
      </c>
      <c r="B1406" s="279" t="s">
        <v>334</v>
      </c>
      <c r="C1406" s="280">
        <v>10.58</v>
      </c>
      <c r="D1406" s="295" t="s">
        <v>9</v>
      </c>
      <c r="E1406" s="18"/>
      <c r="F1406" s="270">
        <f t="shared" si="200"/>
        <v>0</v>
      </c>
    </row>
    <row r="1407" spans="1:6" x14ac:dyDescent="0.25">
      <c r="A1407" s="530">
        <v>5.0999999999999996</v>
      </c>
      <c r="B1407" s="279" t="s">
        <v>336</v>
      </c>
      <c r="C1407" s="280">
        <v>2.84</v>
      </c>
      <c r="D1407" s="295" t="s">
        <v>9</v>
      </c>
      <c r="E1407" s="18"/>
      <c r="F1407" s="270">
        <f t="shared" si="200"/>
        <v>0</v>
      </c>
    </row>
    <row r="1408" spans="1:6" x14ac:dyDescent="0.25">
      <c r="A1408" s="294">
        <v>5.1100000000000003</v>
      </c>
      <c r="B1408" s="279" t="s">
        <v>338</v>
      </c>
      <c r="C1408" s="280">
        <v>44.14</v>
      </c>
      <c r="D1408" s="295" t="s">
        <v>9</v>
      </c>
      <c r="E1408" s="18"/>
      <c r="F1408" s="270">
        <f t="shared" si="200"/>
        <v>0</v>
      </c>
    </row>
    <row r="1409" spans="1:6" x14ac:dyDescent="0.25">
      <c r="A1409" s="87"/>
      <c r="B1409" s="282"/>
      <c r="C1409" s="280"/>
      <c r="D1409" s="291"/>
      <c r="E1409" s="18"/>
      <c r="F1409" s="266"/>
    </row>
    <row r="1410" spans="1:6" x14ac:dyDescent="0.25">
      <c r="A1410" s="96">
        <v>6</v>
      </c>
      <c r="B1410" s="535" t="s">
        <v>339</v>
      </c>
      <c r="C1410" s="280">
        <v>5.3</v>
      </c>
      <c r="D1410" s="295" t="s">
        <v>9</v>
      </c>
      <c r="E1410" s="18"/>
      <c r="F1410" s="270">
        <f t="shared" ref="F1410" si="201">ROUND(C1410*E1410,2)</f>
        <v>0</v>
      </c>
    </row>
    <row r="1411" spans="1:6" x14ac:dyDescent="0.25">
      <c r="A1411" s="87"/>
      <c r="B1411" s="282"/>
      <c r="C1411" s="280"/>
      <c r="D1411" s="295"/>
      <c r="E1411" s="18"/>
      <c r="F1411" s="266"/>
    </row>
    <row r="1412" spans="1:6" x14ac:dyDescent="0.25">
      <c r="A1412" s="96">
        <v>7</v>
      </c>
      <c r="B1412" s="190" t="s">
        <v>793</v>
      </c>
      <c r="C1412" s="280">
        <v>6.06</v>
      </c>
      <c r="D1412" s="295" t="s">
        <v>9</v>
      </c>
      <c r="E1412" s="18"/>
      <c r="F1412" s="270">
        <f t="shared" ref="F1412" si="202">ROUND(C1412*E1412,2)</f>
        <v>0</v>
      </c>
    </row>
    <row r="1413" spans="1:6" x14ac:dyDescent="0.25">
      <c r="A1413" s="87"/>
      <c r="B1413" s="282"/>
      <c r="C1413" s="280"/>
      <c r="D1413" s="291"/>
      <c r="E1413" s="18"/>
      <c r="F1413" s="266"/>
    </row>
    <row r="1414" spans="1:6" x14ac:dyDescent="0.25">
      <c r="A1414" s="96">
        <v>8</v>
      </c>
      <c r="B1414" s="297" t="s">
        <v>407</v>
      </c>
      <c r="C1414" s="280"/>
      <c r="D1414" s="291"/>
      <c r="E1414" s="18"/>
      <c r="F1414" s="266"/>
    </row>
    <row r="1415" spans="1:6" x14ac:dyDescent="0.25">
      <c r="A1415" s="294">
        <v>8.1</v>
      </c>
      <c r="B1415" s="279" t="s">
        <v>341</v>
      </c>
      <c r="C1415" s="280">
        <v>15.2</v>
      </c>
      <c r="D1415" s="291" t="s">
        <v>11</v>
      </c>
      <c r="E1415" s="18"/>
      <c r="F1415" s="270">
        <f t="shared" ref="F1415:F1417" si="203">ROUND(C1415*E1415,2)</f>
        <v>0</v>
      </c>
    </row>
    <row r="1416" spans="1:6" x14ac:dyDescent="0.25">
      <c r="A1416" s="294">
        <v>8.1999999999999993</v>
      </c>
      <c r="B1416" s="279" t="s">
        <v>786</v>
      </c>
      <c r="C1416" s="304">
        <v>1</v>
      </c>
      <c r="D1416" s="298" t="s">
        <v>10</v>
      </c>
      <c r="E1416" s="18"/>
      <c r="F1416" s="270">
        <f t="shared" si="203"/>
        <v>0</v>
      </c>
    </row>
    <row r="1417" spans="1:6" x14ac:dyDescent="0.25">
      <c r="A1417" s="294">
        <v>8.3000000000000007</v>
      </c>
      <c r="B1417" s="279" t="s">
        <v>344</v>
      </c>
      <c r="C1417" s="304">
        <v>1</v>
      </c>
      <c r="D1417" s="298" t="s">
        <v>10</v>
      </c>
      <c r="E1417" s="18"/>
      <c r="F1417" s="270">
        <f t="shared" si="203"/>
        <v>0</v>
      </c>
    </row>
    <row r="1418" spans="1:6" x14ac:dyDescent="0.25">
      <c r="A1418" s="87"/>
      <c r="B1418" s="282"/>
      <c r="C1418" s="280"/>
      <c r="D1418" s="291"/>
      <c r="E1418" s="18"/>
      <c r="F1418" s="266"/>
    </row>
    <row r="1419" spans="1:6" x14ac:dyDescent="0.25">
      <c r="A1419" s="96">
        <v>9</v>
      </c>
      <c r="B1419" s="300" t="s">
        <v>408</v>
      </c>
      <c r="C1419" s="280"/>
      <c r="D1419" s="291"/>
      <c r="E1419" s="18"/>
      <c r="F1419" s="266"/>
    </row>
    <row r="1420" spans="1:6" x14ac:dyDescent="0.25">
      <c r="A1420" s="294">
        <v>9.1</v>
      </c>
      <c r="B1420" s="296" t="s">
        <v>346</v>
      </c>
      <c r="C1420" s="280">
        <v>23.25</v>
      </c>
      <c r="D1420" s="291" t="s">
        <v>12</v>
      </c>
      <c r="E1420" s="18"/>
      <c r="F1420" s="270">
        <f t="shared" ref="F1420:F1421" si="204">ROUND(C1420*E1420,2)</f>
        <v>0</v>
      </c>
    </row>
    <row r="1421" spans="1:6" x14ac:dyDescent="0.25">
      <c r="A1421" s="294">
        <v>9.1999999999999993</v>
      </c>
      <c r="B1421" s="279" t="s">
        <v>348</v>
      </c>
      <c r="C1421" s="304">
        <v>1</v>
      </c>
      <c r="D1421" s="298" t="s">
        <v>10</v>
      </c>
      <c r="E1421" s="18"/>
      <c r="F1421" s="270">
        <f t="shared" si="204"/>
        <v>0</v>
      </c>
    </row>
    <row r="1422" spans="1:6" x14ac:dyDescent="0.25">
      <c r="A1422" s="87"/>
      <c r="B1422" s="301"/>
      <c r="C1422" s="280"/>
      <c r="D1422" s="302"/>
      <c r="E1422" s="18"/>
      <c r="F1422" s="266"/>
    </row>
    <row r="1423" spans="1:6" x14ac:dyDescent="0.25">
      <c r="A1423" s="536">
        <v>10</v>
      </c>
      <c r="B1423" s="300" t="s">
        <v>409</v>
      </c>
      <c r="C1423" s="280"/>
      <c r="D1423" s="302"/>
      <c r="E1423" s="18"/>
      <c r="F1423" s="266"/>
    </row>
    <row r="1424" spans="1:6" x14ac:dyDescent="0.25">
      <c r="A1424" s="294">
        <v>10.1</v>
      </c>
      <c r="B1424" s="279" t="s">
        <v>68</v>
      </c>
      <c r="C1424" s="304">
        <v>1</v>
      </c>
      <c r="D1424" s="298" t="s">
        <v>10</v>
      </c>
      <c r="E1424" s="18"/>
      <c r="F1424" s="270">
        <f t="shared" ref="F1424:F1436" si="205">ROUND(C1424*E1424,2)</f>
        <v>0</v>
      </c>
    </row>
    <row r="1425" spans="1:6" x14ac:dyDescent="0.25">
      <c r="A1425" s="294">
        <v>10.199999999999999</v>
      </c>
      <c r="B1425" s="279" t="s">
        <v>351</v>
      </c>
      <c r="C1425" s="304">
        <v>1</v>
      </c>
      <c r="D1425" s="298" t="s">
        <v>10</v>
      </c>
      <c r="E1425" s="18"/>
      <c r="F1425" s="270">
        <f t="shared" si="205"/>
        <v>0</v>
      </c>
    </row>
    <row r="1426" spans="1:6" ht="25.5" x14ac:dyDescent="0.25">
      <c r="A1426" s="294">
        <v>10.3</v>
      </c>
      <c r="B1426" s="190" t="s">
        <v>792</v>
      </c>
      <c r="C1426" s="304">
        <v>1</v>
      </c>
      <c r="D1426" s="298" t="s">
        <v>10</v>
      </c>
      <c r="E1426" s="18"/>
      <c r="F1426" s="270">
        <f t="shared" si="205"/>
        <v>0</v>
      </c>
    </row>
    <row r="1427" spans="1:6" x14ac:dyDescent="0.25">
      <c r="A1427" s="294">
        <v>10.4</v>
      </c>
      <c r="B1427" s="279" t="s">
        <v>67</v>
      </c>
      <c r="C1427" s="304">
        <v>1</v>
      </c>
      <c r="D1427" s="298" t="s">
        <v>10</v>
      </c>
      <c r="E1427" s="18"/>
      <c r="F1427" s="270">
        <f t="shared" si="205"/>
        <v>0</v>
      </c>
    </row>
    <row r="1428" spans="1:6" x14ac:dyDescent="0.25">
      <c r="A1428" s="294">
        <v>10.5</v>
      </c>
      <c r="B1428" s="279" t="s">
        <v>355</v>
      </c>
      <c r="C1428" s="304">
        <v>1</v>
      </c>
      <c r="D1428" s="298" t="s">
        <v>10</v>
      </c>
      <c r="E1428" s="18"/>
      <c r="F1428" s="270">
        <f t="shared" si="205"/>
        <v>0</v>
      </c>
    </row>
    <row r="1429" spans="1:6" x14ac:dyDescent="0.25">
      <c r="A1429" s="294">
        <v>10.6</v>
      </c>
      <c r="B1429" s="279" t="s">
        <v>357</v>
      </c>
      <c r="C1429" s="304">
        <v>1</v>
      </c>
      <c r="D1429" s="298" t="s">
        <v>10</v>
      </c>
      <c r="E1429" s="18"/>
      <c r="F1429" s="270">
        <f t="shared" si="205"/>
        <v>0</v>
      </c>
    </row>
    <row r="1430" spans="1:6" x14ac:dyDescent="0.25">
      <c r="A1430" s="294">
        <v>10.7</v>
      </c>
      <c r="B1430" s="279" t="s">
        <v>359</v>
      </c>
      <c r="C1430" s="304">
        <v>1</v>
      </c>
      <c r="D1430" s="298" t="s">
        <v>10</v>
      </c>
      <c r="E1430" s="18"/>
      <c r="F1430" s="270">
        <f t="shared" si="205"/>
        <v>0</v>
      </c>
    </row>
    <row r="1431" spans="1:6" x14ac:dyDescent="0.25">
      <c r="A1431" s="294">
        <v>10.8</v>
      </c>
      <c r="B1431" s="279" t="s">
        <v>361</v>
      </c>
      <c r="C1431" s="304">
        <v>1</v>
      </c>
      <c r="D1431" s="298" t="s">
        <v>10</v>
      </c>
      <c r="E1431" s="18"/>
      <c r="F1431" s="270">
        <f t="shared" si="205"/>
        <v>0</v>
      </c>
    </row>
    <row r="1432" spans="1:6" x14ac:dyDescent="0.25">
      <c r="A1432" s="294">
        <v>10.9</v>
      </c>
      <c r="B1432" s="279" t="s">
        <v>62</v>
      </c>
      <c r="C1432" s="304">
        <v>1</v>
      </c>
      <c r="D1432" s="537" t="s">
        <v>25</v>
      </c>
      <c r="E1432" s="18"/>
      <c r="F1432" s="270">
        <f t="shared" si="205"/>
        <v>0</v>
      </c>
    </row>
    <row r="1433" spans="1:6" x14ac:dyDescent="0.25">
      <c r="A1433" s="530">
        <v>10.1</v>
      </c>
      <c r="B1433" s="279" t="s">
        <v>80</v>
      </c>
      <c r="C1433" s="304">
        <v>1</v>
      </c>
      <c r="D1433" s="537" t="s">
        <v>25</v>
      </c>
      <c r="E1433" s="18"/>
      <c r="F1433" s="270">
        <f t="shared" si="205"/>
        <v>0</v>
      </c>
    </row>
    <row r="1434" spans="1:6" x14ac:dyDescent="0.25">
      <c r="A1434" s="294">
        <v>10.11</v>
      </c>
      <c r="B1434" s="279" t="s">
        <v>365</v>
      </c>
      <c r="C1434" s="304">
        <v>2</v>
      </c>
      <c r="D1434" s="298" t="s">
        <v>10</v>
      </c>
      <c r="E1434" s="18"/>
      <c r="F1434" s="270">
        <f t="shared" si="205"/>
        <v>0</v>
      </c>
    </row>
    <row r="1435" spans="1:6" x14ac:dyDescent="0.25">
      <c r="A1435" s="294">
        <v>10.119999999999999</v>
      </c>
      <c r="B1435" s="279" t="s">
        <v>367</v>
      </c>
      <c r="C1435" s="304">
        <v>1</v>
      </c>
      <c r="D1435" s="298" t="s">
        <v>10</v>
      </c>
      <c r="E1435" s="18"/>
      <c r="F1435" s="270">
        <f t="shared" si="205"/>
        <v>0</v>
      </c>
    </row>
    <row r="1436" spans="1:6" x14ac:dyDescent="0.25">
      <c r="A1436" s="294">
        <v>10.130000000000001</v>
      </c>
      <c r="B1436" s="308" t="s">
        <v>369</v>
      </c>
      <c r="C1436" s="304">
        <v>1</v>
      </c>
      <c r="D1436" s="298" t="s">
        <v>10</v>
      </c>
      <c r="E1436" s="18"/>
      <c r="F1436" s="270">
        <f t="shared" si="205"/>
        <v>0</v>
      </c>
    </row>
    <row r="1437" spans="1:6" x14ac:dyDescent="0.25">
      <c r="A1437" s="87"/>
      <c r="B1437" s="164"/>
      <c r="C1437" s="304"/>
      <c r="D1437" s="537"/>
      <c r="E1437" s="18"/>
      <c r="F1437" s="266"/>
    </row>
    <row r="1438" spans="1:6" x14ac:dyDescent="0.25">
      <c r="A1438" s="536">
        <v>11</v>
      </c>
      <c r="B1438" s="293" t="s">
        <v>410</v>
      </c>
      <c r="C1438" s="280"/>
      <c r="D1438" s="291"/>
      <c r="E1438" s="18"/>
      <c r="F1438" s="266"/>
    </row>
    <row r="1439" spans="1:6" x14ac:dyDescent="0.25">
      <c r="A1439" s="294">
        <v>11.1</v>
      </c>
      <c r="B1439" s="279" t="s">
        <v>371</v>
      </c>
      <c r="C1439" s="280">
        <v>1</v>
      </c>
      <c r="D1439" s="298" t="s">
        <v>10</v>
      </c>
      <c r="E1439" s="873"/>
      <c r="F1439" s="270">
        <f t="shared" ref="F1439:F1483" si="206">ROUND(C1439*E1439,2)</f>
        <v>0</v>
      </c>
    </row>
    <row r="1440" spans="1:6" x14ac:dyDescent="0.25">
      <c r="A1440" s="294">
        <v>11.2</v>
      </c>
      <c r="B1440" s="279" t="s">
        <v>373</v>
      </c>
      <c r="C1440" s="280">
        <v>6</v>
      </c>
      <c r="D1440" s="298" t="s">
        <v>10</v>
      </c>
      <c r="E1440" s="18"/>
      <c r="F1440" s="270">
        <f t="shared" si="206"/>
        <v>0</v>
      </c>
    </row>
    <row r="1441" spans="1:6" x14ac:dyDescent="0.25">
      <c r="A1441" s="294">
        <v>11.3</v>
      </c>
      <c r="B1441" s="279" t="s">
        <v>375</v>
      </c>
      <c r="C1441" s="280">
        <v>3</v>
      </c>
      <c r="D1441" s="298" t="s">
        <v>10</v>
      </c>
      <c r="E1441" s="18"/>
      <c r="F1441" s="270">
        <f t="shared" si="206"/>
        <v>0</v>
      </c>
    </row>
    <row r="1442" spans="1:6" x14ac:dyDescent="0.25">
      <c r="A1442" s="294">
        <v>11.4</v>
      </c>
      <c r="B1442" s="279" t="s">
        <v>135</v>
      </c>
      <c r="C1442" s="280">
        <v>2</v>
      </c>
      <c r="D1442" s="298" t="s">
        <v>10</v>
      </c>
      <c r="E1442" s="18"/>
      <c r="F1442" s="270">
        <f t="shared" si="206"/>
        <v>0</v>
      </c>
    </row>
    <row r="1443" spans="1:6" x14ac:dyDescent="0.25">
      <c r="A1443" s="294">
        <v>11.5</v>
      </c>
      <c r="B1443" s="279" t="s">
        <v>378</v>
      </c>
      <c r="C1443" s="280">
        <v>1</v>
      </c>
      <c r="D1443" s="298" t="s">
        <v>10</v>
      </c>
      <c r="E1443" s="18"/>
      <c r="F1443" s="270">
        <f t="shared" si="206"/>
        <v>0</v>
      </c>
    </row>
    <row r="1444" spans="1:6" x14ac:dyDescent="0.25">
      <c r="A1444" s="87"/>
      <c r="B1444" s="282"/>
      <c r="C1444" s="280"/>
      <c r="D1444" s="291"/>
      <c r="E1444" s="18"/>
      <c r="F1444" s="270">
        <f t="shared" si="206"/>
        <v>0</v>
      </c>
    </row>
    <row r="1445" spans="1:6" x14ac:dyDescent="0.25">
      <c r="A1445" s="536">
        <v>12</v>
      </c>
      <c r="B1445" s="308" t="s">
        <v>379</v>
      </c>
      <c r="C1445" s="280">
        <v>1</v>
      </c>
      <c r="D1445" s="298" t="s">
        <v>10</v>
      </c>
      <c r="E1445" s="18"/>
      <c r="F1445" s="270">
        <f t="shared" si="206"/>
        <v>0</v>
      </c>
    </row>
    <row r="1446" spans="1:6" x14ac:dyDescent="0.25">
      <c r="A1446" s="87"/>
      <c r="B1446" s="163" t="s">
        <v>857</v>
      </c>
      <c r="C1446" s="164"/>
      <c r="D1446" s="164"/>
      <c r="E1446" s="852"/>
      <c r="F1446" s="165">
        <f>ROUND(SUM(F1376:F1445),2)</f>
        <v>0</v>
      </c>
    </row>
    <row r="1447" spans="1:6" x14ac:dyDescent="0.25">
      <c r="A1447" s="87"/>
      <c r="B1447" s="164"/>
      <c r="C1447" s="19"/>
      <c r="D1447" s="288"/>
      <c r="E1447" s="18"/>
      <c r="F1447" s="270">
        <f t="shared" si="206"/>
        <v>0</v>
      </c>
    </row>
    <row r="1448" spans="1:6" x14ac:dyDescent="0.25">
      <c r="A1448" s="509" t="s">
        <v>28</v>
      </c>
      <c r="B1448" s="534" t="s">
        <v>1010</v>
      </c>
      <c r="C1448" s="19"/>
      <c r="D1448" s="288"/>
      <c r="E1448" s="18"/>
      <c r="F1448" s="270">
        <f t="shared" si="206"/>
        <v>0</v>
      </c>
    </row>
    <row r="1449" spans="1:6" x14ac:dyDescent="0.25">
      <c r="A1449" s="454">
        <f>+A1377</f>
        <v>1</v>
      </c>
      <c r="B1449" s="164" t="s">
        <v>66</v>
      </c>
      <c r="C1449" s="19">
        <v>75</v>
      </c>
      <c r="D1449" s="288" t="s">
        <v>11</v>
      </c>
      <c r="E1449" s="18"/>
      <c r="F1449" s="270">
        <f t="shared" si="206"/>
        <v>0</v>
      </c>
    </row>
    <row r="1450" spans="1:6" x14ac:dyDescent="0.25">
      <c r="A1450" s="87"/>
      <c r="B1450" s="164"/>
      <c r="C1450" s="19"/>
      <c r="D1450" s="288"/>
      <c r="E1450" s="18"/>
      <c r="F1450" s="270">
        <f t="shared" si="206"/>
        <v>0</v>
      </c>
    </row>
    <row r="1451" spans="1:6" x14ac:dyDescent="0.25">
      <c r="A1451" s="536">
        <f>+A1379</f>
        <v>2</v>
      </c>
      <c r="B1451" s="534" t="s">
        <v>151</v>
      </c>
      <c r="C1451" s="19"/>
      <c r="D1451" s="288"/>
      <c r="E1451" s="18"/>
      <c r="F1451" s="270">
        <f t="shared" si="206"/>
        <v>0</v>
      </c>
    </row>
    <row r="1452" spans="1:6" x14ac:dyDescent="0.25">
      <c r="A1452" s="349">
        <v>2.1</v>
      </c>
      <c r="B1452" s="164" t="s">
        <v>139</v>
      </c>
      <c r="C1452" s="19">
        <v>29.87</v>
      </c>
      <c r="D1452" s="288" t="s">
        <v>5</v>
      </c>
      <c r="E1452" s="18"/>
      <c r="F1452" s="270">
        <f t="shared" si="206"/>
        <v>0</v>
      </c>
    </row>
    <row r="1453" spans="1:6" x14ac:dyDescent="0.25">
      <c r="A1453" s="349">
        <v>2.2000000000000002</v>
      </c>
      <c r="B1453" s="164" t="s">
        <v>768</v>
      </c>
      <c r="C1453" s="19">
        <v>11.68</v>
      </c>
      <c r="D1453" s="288" t="s">
        <v>6</v>
      </c>
      <c r="E1453" s="873"/>
      <c r="F1453" s="270">
        <f t="shared" si="206"/>
        <v>0</v>
      </c>
    </row>
    <row r="1454" spans="1:6" x14ac:dyDescent="0.25">
      <c r="A1454" s="349">
        <v>2.2999999999999998</v>
      </c>
      <c r="B1454" s="309" t="s">
        <v>577</v>
      </c>
      <c r="C1454" s="19">
        <v>21.83</v>
      </c>
      <c r="D1454" s="288" t="s">
        <v>18</v>
      </c>
      <c r="E1454" s="18"/>
      <c r="F1454" s="270">
        <f t="shared" si="206"/>
        <v>0</v>
      </c>
    </row>
    <row r="1455" spans="1:6" x14ac:dyDescent="0.25">
      <c r="A1455" s="87"/>
      <c r="B1455" s="164"/>
      <c r="C1455" s="19"/>
      <c r="D1455" s="288"/>
      <c r="E1455" s="18"/>
      <c r="F1455" s="270">
        <f t="shared" si="206"/>
        <v>0</v>
      </c>
    </row>
    <row r="1456" spans="1:6" x14ac:dyDescent="0.25">
      <c r="A1456" s="536">
        <v>3</v>
      </c>
      <c r="B1456" s="534" t="s">
        <v>148</v>
      </c>
      <c r="C1456" s="19"/>
      <c r="D1456" s="288"/>
      <c r="E1456" s="18"/>
      <c r="F1456" s="270">
        <f t="shared" si="206"/>
        <v>0</v>
      </c>
    </row>
    <row r="1457" spans="1:6" x14ac:dyDescent="0.25">
      <c r="A1457" s="349">
        <v>3.1</v>
      </c>
      <c r="B1457" s="164" t="s">
        <v>382</v>
      </c>
      <c r="C1457" s="19">
        <v>6.71</v>
      </c>
      <c r="D1457" s="288" t="s">
        <v>8</v>
      </c>
      <c r="E1457" s="18"/>
      <c r="F1457" s="270">
        <f t="shared" si="206"/>
        <v>0</v>
      </c>
    </row>
    <row r="1458" spans="1:6" x14ac:dyDescent="0.25">
      <c r="A1458" s="349">
        <v>3.2</v>
      </c>
      <c r="B1458" s="164" t="s">
        <v>384</v>
      </c>
      <c r="C1458" s="19">
        <v>1.71</v>
      </c>
      <c r="D1458" s="288" t="s">
        <v>8</v>
      </c>
      <c r="E1458" s="18"/>
      <c r="F1458" s="270">
        <f t="shared" si="206"/>
        <v>0</v>
      </c>
    </row>
    <row r="1459" spans="1:6" x14ac:dyDescent="0.25">
      <c r="A1459" s="349">
        <v>3.3</v>
      </c>
      <c r="B1459" s="164" t="s">
        <v>386</v>
      </c>
      <c r="C1459" s="19">
        <v>1.37</v>
      </c>
      <c r="D1459" s="288" t="s">
        <v>8</v>
      </c>
      <c r="E1459" s="18"/>
      <c r="F1459" s="270">
        <f t="shared" si="206"/>
        <v>0</v>
      </c>
    </row>
    <row r="1460" spans="1:6" x14ac:dyDescent="0.25">
      <c r="A1460" s="349">
        <v>3.4</v>
      </c>
      <c r="B1460" s="164" t="s">
        <v>388</v>
      </c>
      <c r="C1460" s="19">
        <v>2.69</v>
      </c>
      <c r="D1460" s="288" t="s">
        <v>8</v>
      </c>
      <c r="E1460" s="18"/>
      <c r="F1460" s="270">
        <f t="shared" si="206"/>
        <v>0</v>
      </c>
    </row>
    <row r="1461" spans="1:6" x14ac:dyDescent="0.25">
      <c r="A1461" s="349">
        <v>3.5</v>
      </c>
      <c r="B1461" s="164" t="s">
        <v>390</v>
      </c>
      <c r="C1461" s="19">
        <v>1.51</v>
      </c>
      <c r="D1461" s="288" t="s">
        <v>8</v>
      </c>
      <c r="E1461" s="18"/>
      <c r="F1461" s="270">
        <f t="shared" si="206"/>
        <v>0</v>
      </c>
    </row>
    <row r="1462" spans="1:6" x14ac:dyDescent="0.25">
      <c r="A1462" s="87"/>
      <c r="B1462" s="164"/>
      <c r="C1462" s="19"/>
      <c r="D1462" s="288"/>
      <c r="E1462" s="18"/>
      <c r="F1462" s="270">
        <f t="shared" si="206"/>
        <v>0</v>
      </c>
    </row>
    <row r="1463" spans="1:6" x14ac:dyDescent="0.25">
      <c r="A1463" s="536">
        <v>4</v>
      </c>
      <c r="B1463" s="534" t="s">
        <v>149</v>
      </c>
      <c r="C1463" s="19"/>
      <c r="D1463" s="288"/>
      <c r="E1463" s="18"/>
      <c r="F1463" s="270">
        <f t="shared" si="206"/>
        <v>0</v>
      </c>
    </row>
    <row r="1464" spans="1:6" x14ac:dyDescent="0.25">
      <c r="A1464" s="349">
        <v>4.0999999999999996</v>
      </c>
      <c r="B1464" s="164" t="s">
        <v>132</v>
      </c>
      <c r="C1464" s="19">
        <v>40.32</v>
      </c>
      <c r="D1464" s="288" t="s">
        <v>9</v>
      </c>
      <c r="E1464" s="18"/>
      <c r="F1464" s="270">
        <f t="shared" si="206"/>
        <v>0</v>
      </c>
    </row>
    <row r="1465" spans="1:6" x14ac:dyDescent="0.25">
      <c r="A1465" s="349">
        <v>4.2</v>
      </c>
      <c r="B1465" s="164" t="s">
        <v>146</v>
      </c>
      <c r="C1465" s="19">
        <v>107.52</v>
      </c>
      <c r="D1465" s="288" t="s">
        <v>9</v>
      </c>
      <c r="E1465" s="18"/>
      <c r="F1465" s="270">
        <f t="shared" si="206"/>
        <v>0</v>
      </c>
    </row>
    <row r="1466" spans="1:6" x14ac:dyDescent="0.25">
      <c r="A1466" s="87"/>
      <c r="B1466" s="164"/>
      <c r="C1466" s="19"/>
      <c r="D1466" s="288"/>
      <c r="E1466" s="18"/>
      <c r="F1466" s="270">
        <f t="shared" si="206"/>
        <v>0</v>
      </c>
    </row>
    <row r="1467" spans="1:6" x14ac:dyDescent="0.25">
      <c r="A1467" s="536">
        <v>5</v>
      </c>
      <c r="B1467" s="534" t="s">
        <v>36</v>
      </c>
      <c r="C1467" s="19"/>
      <c r="D1467" s="288"/>
      <c r="E1467" s="18"/>
      <c r="F1467" s="270">
        <f t="shared" si="206"/>
        <v>0</v>
      </c>
    </row>
    <row r="1468" spans="1:6" x14ac:dyDescent="0.25">
      <c r="A1468" s="349">
        <v>5.0999999999999996</v>
      </c>
      <c r="B1468" s="164" t="s">
        <v>20</v>
      </c>
      <c r="C1468" s="19">
        <v>67.94</v>
      </c>
      <c r="D1468" s="288" t="s">
        <v>9</v>
      </c>
      <c r="E1468" s="18"/>
      <c r="F1468" s="270">
        <f t="shared" si="206"/>
        <v>0</v>
      </c>
    </row>
    <row r="1469" spans="1:6" x14ac:dyDescent="0.25">
      <c r="A1469" s="349">
        <v>5.2</v>
      </c>
      <c r="B1469" s="164" t="s">
        <v>40</v>
      </c>
      <c r="C1469" s="19">
        <v>67.94</v>
      </c>
      <c r="D1469" s="288" t="s">
        <v>9</v>
      </c>
      <c r="E1469" s="18"/>
      <c r="F1469" s="270">
        <f t="shared" si="206"/>
        <v>0</v>
      </c>
    </row>
    <row r="1470" spans="1:6" x14ac:dyDescent="0.25">
      <c r="A1470" s="349">
        <v>5.3</v>
      </c>
      <c r="B1470" s="164" t="s">
        <v>24</v>
      </c>
      <c r="C1470" s="19">
        <v>405.6</v>
      </c>
      <c r="D1470" s="288" t="s">
        <v>11</v>
      </c>
      <c r="E1470" s="18"/>
      <c r="F1470" s="270">
        <f t="shared" si="206"/>
        <v>0</v>
      </c>
    </row>
    <row r="1471" spans="1:6" x14ac:dyDescent="0.25">
      <c r="A1471" s="87"/>
      <c r="B1471" s="164"/>
      <c r="C1471" s="19"/>
      <c r="D1471" s="288"/>
      <c r="E1471" s="18"/>
      <c r="F1471" s="270">
        <f t="shared" si="206"/>
        <v>0</v>
      </c>
    </row>
    <row r="1472" spans="1:6" x14ac:dyDescent="0.25">
      <c r="A1472" s="536">
        <v>6</v>
      </c>
      <c r="B1472" s="534" t="s">
        <v>412</v>
      </c>
      <c r="C1472" s="19"/>
      <c r="D1472" s="288"/>
      <c r="E1472" s="18"/>
      <c r="F1472" s="270">
        <f t="shared" si="206"/>
        <v>0</v>
      </c>
    </row>
    <row r="1473" spans="1:6" x14ac:dyDescent="0.25">
      <c r="A1473" s="349">
        <v>6.1</v>
      </c>
      <c r="B1473" s="164" t="s">
        <v>127</v>
      </c>
      <c r="C1473" s="19">
        <f>+C1468</f>
        <v>67.94</v>
      </c>
      <c r="D1473" s="288" t="s">
        <v>9</v>
      </c>
      <c r="E1473" s="18"/>
      <c r="F1473" s="270">
        <f t="shared" si="206"/>
        <v>0</v>
      </c>
    </row>
    <row r="1474" spans="1:6" x14ac:dyDescent="0.25">
      <c r="A1474" s="349">
        <v>6.2</v>
      </c>
      <c r="B1474" s="164" t="s">
        <v>59</v>
      </c>
      <c r="C1474" s="19">
        <f>+C1473</f>
        <v>67.94</v>
      </c>
      <c r="D1474" s="288" t="s">
        <v>9</v>
      </c>
      <c r="E1474" s="18"/>
      <c r="F1474" s="270">
        <f t="shared" si="206"/>
        <v>0</v>
      </c>
    </row>
    <row r="1475" spans="1:6" x14ac:dyDescent="0.25">
      <c r="A1475" s="87"/>
      <c r="B1475" s="164"/>
      <c r="C1475" s="19"/>
      <c r="D1475" s="288"/>
      <c r="E1475" s="18"/>
      <c r="F1475" s="270">
        <f t="shared" si="206"/>
        <v>0</v>
      </c>
    </row>
    <row r="1476" spans="1:6" x14ac:dyDescent="0.25">
      <c r="A1476" s="292">
        <v>7</v>
      </c>
      <c r="B1476" s="534" t="s">
        <v>65</v>
      </c>
      <c r="C1476" s="19"/>
      <c r="D1476" s="288"/>
      <c r="E1476" s="18"/>
      <c r="F1476" s="270">
        <f t="shared" si="206"/>
        <v>0</v>
      </c>
    </row>
    <row r="1477" spans="1:6" x14ac:dyDescent="0.25">
      <c r="A1477" s="349">
        <v>7.1</v>
      </c>
      <c r="B1477" s="164" t="s">
        <v>399</v>
      </c>
      <c r="C1477" s="19">
        <v>71</v>
      </c>
      <c r="D1477" s="288" t="s">
        <v>11</v>
      </c>
      <c r="E1477" s="18"/>
      <c r="F1477" s="270">
        <f t="shared" si="206"/>
        <v>0</v>
      </c>
    </row>
    <row r="1478" spans="1:6" ht="25.5" x14ac:dyDescent="0.25">
      <c r="A1478" s="349">
        <v>7.2</v>
      </c>
      <c r="B1478" s="20" t="s">
        <v>989</v>
      </c>
      <c r="C1478" s="19">
        <v>1</v>
      </c>
      <c r="D1478" s="288" t="s">
        <v>10</v>
      </c>
      <c r="E1478" s="18"/>
      <c r="F1478" s="270">
        <f t="shared" si="206"/>
        <v>0</v>
      </c>
    </row>
    <row r="1479" spans="1:6" x14ac:dyDescent="0.25">
      <c r="A1479" s="87"/>
      <c r="B1479" s="164"/>
      <c r="C1479" s="19"/>
      <c r="D1479" s="288"/>
      <c r="E1479" s="18"/>
      <c r="F1479" s="270">
        <f t="shared" si="206"/>
        <v>0</v>
      </c>
    </row>
    <row r="1480" spans="1:6" x14ac:dyDescent="0.25">
      <c r="A1480" s="87"/>
      <c r="B1480" s="163" t="s">
        <v>856</v>
      </c>
      <c r="C1480" s="164"/>
      <c r="D1480" s="164"/>
      <c r="E1480" s="852"/>
      <c r="F1480" s="165">
        <f>ROUND(SUM(F1448:F1479),2)</f>
        <v>0</v>
      </c>
    </row>
    <row r="1481" spans="1:6" x14ac:dyDescent="0.25">
      <c r="A1481" s="77" t="s">
        <v>32</v>
      </c>
      <c r="B1481" s="315" t="s">
        <v>4</v>
      </c>
      <c r="C1481" s="401"/>
      <c r="D1481" s="43"/>
      <c r="E1481" s="915"/>
      <c r="F1481" s="215"/>
    </row>
    <row r="1482" spans="1:6" x14ac:dyDescent="0.25">
      <c r="A1482" s="454">
        <v>1</v>
      </c>
      <c r="B1482" s="164" t="s">
        <v>797</v>
      </c>
      <c r="C1482" s="19">
        <v>510</v>
      </c>
      <c r="D1482" s="288" t="s">
        <v>9</v>
      </c>
      <c r="E1482" s="18"/>
      <c r="F1482" s="270">
        <f t="shared" si="206"/>
        <v>0</v>
      </c>
    </row>
    <row r="1483" spans="1:6" x14ac:dyDescent="0.25">
      <c r="A1483" s="454">
        <v>2</v>
      </c>
      <c r="B1483" s="164" t="s">
        <v>766</v>
      </c>
      <c r="C1483" s="19">
        <v>1</v>
      </c>
      <c r="D1483" s="288" t="s">
        <v>10</v>
      </c>
      <c r="E1483" s="18"/>
      <c r="F1483" s="270">
        <f t="shared" si="206"/>
        <v>0</v>
      </c>
    </row>
    <row r="1484" spans="1:6" x14ac:dyDescent="0.25">
      <c r="A1484" s="87"/>
      <c r="B1484" s="163" t="s">
        <v>61</v>
      </c>
      <c r="C1484" s="164"/>
      <c r="D1484" s="164"/>
      <c r="E1484" s="871"/>
      <c r="F1484" s="165">
        <f>SUM(F1482:F1483)</f>
        <v>0</v>
      </c>
    </row>
    <row r="1485" spans="1:6" x14ac:dyDescent="0.25">
      <c r="A1485" s="250"/>
      <c r="B1485" s="497" t="s">
        <v>272</v>
      </c>
      <c r="C1485" s="498"/>
      <c r="D1485" s="498"/>
      <c r="E1485" s="920"/>
      <c r="F1485" s="499">
        <f>F1484+F1480+F1446+F1374</f>
        <v>0</v>
      </c>
    </row>
    <row r="1486" spans="1:6" x14ac:dyDescent="0.25">
      <c r="A1486" s="46"/>
      <c r="B1486" s="481"/>
      <c r="C1486" s="405"/>
      <c r="D1486" s="395"/>
      <c r="E1486" s="915"/>
      <c r="F1486" s="215"/>
    </row>
    <row r="1487" spans="1:6" ht="25.5" x14ac:dyDescent="0.25">
      <c r="A1487" s="82" t="s">
        <v>273</v>
      </c>
      <c r="B1487" s="500" t="s">
        <v>1015</v>
      </c>
      <c r="C1487" s="478"/>
      <c r="D1487" s="478"/>
      <c r="E1487" s="914"/>
      <c r="F1487" s="436"/>
    </row>
    <row r="1488" spans="1:6" x14ac:dyDescent="0.25">
      <c r="A1488" s="475"/>
      <c r="B1488" s="477"/>
      <c r="C1488" s="478"/>
      <c r="D1488" s="402"/>
      <c r="E1488" s="913"/>
      <c r="F1488" s="479"/>
    </row>
    <row r="1489" spans="1:6" x14ac:dyDescent="0.25">
      <c r="A1489" s="77">
        <v>1</v>
      </c>
      <c r="B1489" s="344" t="s">
        <v>16</v>
      </c>
      <c r="C1489" s="405"/>
      <c r="D1489" s="395"/>
      <c r="E1489" s="915"/>
      <c r="F1489" s="215"/>
    </row>
    <row r="1490" spans="1:6" x14ac:dyDescent="0.25">
      <c r="A1490" s="46">
        <f>A1489+0.1</f>
        <v>1.1000000000000001</v>
      </c>
      <c r="B1490" s="481" t="s">
        <v>13</v>
      </c>
      <c r="C1490" s="405">
        <v>21818.57</v>
      </c>
      <c r="D1490" s="395" t="s">
        <v>11</v>
      </c>
      <c r="E1490" s="915"/>
      <c r="F1490" s="215">
        <f>ROUND(C1490*E1490,2)</f>
        <v>0</v>
      </c>
    </row>
    <row r="1491" spans="1:6" x14ac:dyDescent="0.25">
      <c r="A1491" s="46"/>
      <c r="B1491" s="481"/>
      <c r="C1491" s="405"/>
      <c r="D1491" s="395"/>
      <c r="E1491" s="915"/>
      <c r="F1491" s="215"/>
    </row>
    <row r="1492" spans="1:6" x14ac:dyDescent="0.25">
      <c r="A1492" s="77">
        <v>2</v>
      </c>
      <c r="B1492" s="538" t="s">
        <v>742</v>
      </c>
      <c r="C1492" s="539"/>
      <c r="D1492" s="540"/>
      <c r="E1492" s="927"/>
      <c r="F1492" s="215">
        <f t="shared" ref="F1492:F1507" si="207">ROUND(C1492*E1492,2)</f>
        <v>0</v>
      </c>
    </row>
    <row r="1493" spans="1:6" x14ac:dyDescent="0.25">
      <c r="A1493" s="501">
        <f>+A1492+0.1</f>
        <v>2.1</v>
      </c>
      <c r="B1493" s="502" t="s">
        <v>82</v>
      </c>
      <c r="C1493" s="19">
        <v>12218.4</v>
      </c>
      <c r="D1493" s="43" t="s">
        <v>11</v>
      </c>
      <c r="E1493" s="862"/>
      <c r="F1493" s="215">
        <f t="shared" si="207"/>
        <v>0</v>
      </c>
    </row>
    <row r="1494" spans="1:6" x14ac:dyDescent="0.25">
      <c r="A1494" s="501">
        <f t="shared" ref="A1494:A1495" si="208">+A1493+0.1</f>
        <v>2.2000000000000002</v>
      </c>
      <c r="B1494" s="503" t="s">
        <v>83</v>
      </c>
      <c r="C1494" s="19">
        <v>3634.62</v>
      </c>
      <c r="D1494" s="251" t="s">
        <v>9</v>
      </c>
      <c r="E1494" s="862"/>
      <c r="F1494" s="215">
        <f t="shared" si="207"/>
        <v>0</v>
      </c>
    </row>
    <row r="1495" spans="1:6" x14ac:dyDescent="0.25">
      <c r="A1495" s="501">
        <f t="shared" si="208"/>
        <v>2.2999999999999998</v>
      </c>
      <c r="B1495" s="20" t="s">
        <v>84</v>
      </c>
      <c r="C1495" s="19">
        <v>236.25</v>
      </c>
      <c r="D1495" s="541" t="s">
        <v>18</v>
      </c>
      <c r="E1495" s="862"/>
      <c r="F1495" s="215">
        <f t="shared" si="207"/>
        <v>0</v>
      </c>
    </row>
    <row r="1496" spans="1:6" x14ac:dyDescent="0.25">
      <c r="A1496" s="501"/>
      <c r="B1496" s="20"/>
      <c r="C1496" s="214"/>
      <c r="D1496" s="149"/>
      <c r="E1496" s="862"/>
      <c r="F1496" s="215">
        <f t="shared" si="207"/>
        <v>0</v>
      </c>
    </row>
    <row r="1497" spans="1:6" x14ac:dyDescent="0.25">
      <c r="A1497" s="78">
        <v>3</v>
      </c>
      <c r="B1497" s="323" t="s">
        <v>17</v>
      </c>
      <c r="C1497" s="405"/>
      <c r="D1497" s="149"/>
      <c r="E1497" s="915"/>
      <c r="F1497" s="215">
        <f t="shared" si="207"/>
        <v>0</v>
      </c>
    </row>
    <row r="1498" spans="1:6" x14ac:dyDescent="0.25">
      <c r="A1498" s="46">
        <f>A1497+0.1</f>
        <v>3.1</v>
      </c>
      <c r="B1498" s="20" t="s">
        <v>85</v>
      </c>
      <c r="C1498" s="482">
        <v>16632.75</v>
      </c>
      <c r="D1498" s="34" t="s">
        <v>5</v>
      </c>
      <c r="E1498" s="916"/>
      <c r="F1498" s="215">
        <f t="shared" si="207"/>
        <v>0</v>
      </c>
    </row>
    <row r="1499" spans="1:6" x14ac:dyDescent="0.25">
      <c r="A1499" s="46">
        <f t="shared" ref="A1499:A1502" si="209">A1498+0.1</f>
        <v>3.2</v>
      </c>
      <c r="B1499" s="20" t="s">
        <v>152</v>
      </c>
      <c r="C1499" s="482">
        <v>1557.53</v>
      </c>
      <c r="D1499" s="34" t="s">
        <v>33</v>
      </c>
      <c r="E1499" s="916"/>
      <c r="F1499" s="215">
        <f t="shared" si="207"/>
        <v>0</v>
      </c>
    </row>
    <row r="1500" spans="1:6" ht="25.5" x14ac:dyDescent="0.25">
      <c r="A1500" s="46">
        <f t="shared" si="209"/>
        <v>3.3</v>
      </c>
      <c r="B1500" s="212" t="s">
        <v>763</v>
      </c>
      <c r="C1500" s="413">
        <v>3385.17</v>
      </c>
      <c r="D1500" s="34" t="s">
        <v>18</v>
      </c>
      <c r="E1500" s="917"/>
      <c r="F1500" s="215">
        <f t="shared" si="207"/>
        <v>0</v>
      </c>
    </row>
    <row r="1501" spans="1:6" x14ac:dyDescent="0.25">
      <c r="A1501" s="46">
        <f t="shared" si="209"/>
        <v>3.4</v>
      </c>
      <c r="B1501" s="212" t="s">
        <v>86</v>
      </c>
      <c r="C1501" s="483">
        <v>14104.86</v>
      </c>
      <c r="D1501" s="157" t="s">
        <v>6</v>
      </c>
      <c r="E1501" s="916"/>
      <c r="F1501" s="215">
        <f t="shared" si="207"/>
        <v>0</v>
      </c>
    </row>
    <row r="1502" spans="1:6" x14ac:dyDescent="0.25">
      <c r="A1502" s="46">
        <f t="shared" si="209"/>
        <v>3.5</v>
      </c>
      <c r="B1502" s="212" t="s">
        <v>733</v>
      </c>
      <c r="C1502" s="484">
        <v>6418.6</v>
      </c>
      <c r="D1502" s="34" t="s">
        <v>18</v>
      </c>
      <c r="E1502" s="916"/>
      <c r="F1502" s="215">
        <f t="shared" si="207"/>
        <v>0</v>
      </c>
    </row>
    <row r="1503" spans="1:6" x14ac:dyDescent="0.25">
      <c r="A1503" s="46"/>
      <c r="B1503" s="20"/>
      <c r="C1503" s="483"/>
      <c r="D1503" s="485"/>
      <c r="E1503" s="918"/>
      <c r="F1503" s="215">
        <f t="shared" si="207"/>
        <v>0</v>
      </c>
    </row>
    <row r="1504" spans="1:6" x14ac:dyDescent="0.25">
      <c r="A1504" s="78">
        <f>A1497+1</f>
        <v>4</v>
      </c>
      <c r="B1504" s="486" t="s">
        <v>87</v>
      </c>
      <c r="C1504" s="405"/>
      <c r="D1504" s="395"/>
      <c r="E1504" s="915"/>
      <c r="F1504" s="215">
        <f t="shared" si="207"/>
        <v>0</v>
      </c>
    </row>
    <row r="1505" spans="1:6" x14ac:dyDescent="0.25">
      <c r="A1505" s="487">
        <f>+A1504+0.1</f>
        <v>4.0999999999999996</v>
      </c>
      <c r="B1505" s="481" t="s">
        <v>951</v>
      </c>
      <c r="C1505" s="405">
        <v>3113.31</v>
      </c>
      <c r="D1505" s="488" t="s">
        <v>11</v>
      </c>
      <c r="E1505" s="915"/>
      <c r="F1505" s="215">
        <f t="shared" si="207"/>
        <v>0</v>
      </c>
    </row>
    <row r="1506" spans="1:6" x14ac:dyDescent="0.25">
      <c r="A1506" s="487">
        <f t="shared" ref="A1506:A1507" si="210">A1505+0.1</f>
        <v>4.2</v>
      </c>
      <c r="B1506" s="481" t="s">
        <v>952</v>
      </c>
      <c r="C1506" s="405">
        <v>9146.85</v>
      </c>
      <c r="D1506" s="488" t="s">
        <v>11</v>
      </c>
      <c r="E1506" s="915"/>
      <c r="F1506" s="215">
        <f t="shared" si="207"/>
        <v>0</v>
      </c>
    </row>
    <row r="1507" spans="1:6" x14ac:dyDescent="0.25">
      <c r="A1507" s="487">
        <f t="shared" si="210"/>
        <v>4.3</v>
      </c>
      <c r="B1507" s="481" t="s">
        <v>953</v>
      </c>
      <c r="C1507" s="405">
        <v>10025.01</v>
      </c>
      <c r="D1507" s="488" t="s">
        <v>11</v>
      </c>
      <c r="E1507" s="915"/>
      <c r="F1507" s="215">
        <f t="shared" si="207"/>
        <v>0</v>
      </c>
    </row>
    <row r="1508" spans="1:6" x14ac:dyDescent="0.25">
      <c r="A1508" s="487"/>
      <c r="B1508" s="481"/>
      <c r="C1508" s="405"/>
      <c r="D1508" s="488"/>
      <c r="E1508" s="915"/>
      <c r="F1508" s="215"/>
    </row>
    <row r="1509" spans="1:6" x14ac:dyDescent="0.25">
      <c r="A1509" s="78">
        <f>A1504+1</f>
        <v>5</v>
      </c>
      <c r="B1509" s="489" t="s">
        <v>88</v>
      </c>
      <c r="C1509" s="405"/>
      <c r="D1509" s="395"/>
      <c r="E1509" s="893"/>
      <c r="F1509" s="215">
        <f t="shared" ref="F1509:F1512" si="211">ROUND(C1509*E1509,2)</f>
        <v>0</v>
      </c>
    </row>
    <row r="1510" spans="1:6" x14ac:dyDescent="0.25">
      <c r="A1510" s="487">
        <f>+A1509+0.1</f>
        <v>5.0999999999999996</v>
      </c>
      <c r="B1510" s="481" t="s">
        <v>954</v>
      </c>
      <c r="C1510" s="405">
        <v>3022.63</v>
      </c>
      <c r="D1510" s="395" t="s">
        <v>11</v>
      </c>
      <c r="E1510" s="893"/>
      <c r="F1510" s="215">
        <f t="shared" si="211"/>
        <v>0</v>
      </c>
    </row>
    <row r="1511" spans="1:6" x14ac:dyDescent="0.25">
      <c r="A1511" s="487">
        <f t="shared" ref="A1511:A1512" si="212">A1510+0.1</f>
        <v>5.2</v>
      </c>
      <c r="B1511" s="481" t="s">
        <v>955</v>
      </c>
      <c r="C1511" s="405">
        <v>8967.5</v>
      </c>
      <c r="D1511" s="395" t="s">
        <v>11</v>
      </c>
      <c r="E1511" s="893"/>
      <c r="F1511" s="215">
        <f t="shared" si="211"/>
        <v>0</v>
      </c>
    </row>
    <row r="1512" spans="1:6" x14ac:dyDescent="0.25">
      <c r="A1512" s="487">
        <f t="shared" si="212"/>
        <v>5.3</v>
      </c>
      <c r="B1512" s="481" t="s">
        <v>956</v>
      </c>
      <c r="C1512" s="405">
        <v>9828.44</v>
      </c>
      <c r="D1512" s="395" t="s">
        <v>11</v>
      </c>
      <c r="E1512" s="893"/>
      <c r="F1512" s="215">
        <f t="shared" si="211"/>
        <v>0</v>
      </c>
    </row>
    <row r="1513" spans="1:6" x14ac:dyDescent="0.25">
      <c r="A1513" s="78"/>
      <c r="B1513" s="323"/>
      <c r="C1513" s="405"/>
      <c r="D1513" s="395"/>
      <c r="E1513" s="893"/>
      <c r="F1513" s="215"/>
    </row>
    <row r="1514" spans="1:6" x14ac:dyDescent="0.25">
      <c r="A1514" s="78">
        <v>6</v>
      </c>
      <c r="B1514" s="490" t="s">
        <v>727</v>
      </c>
      <c r="C1514" s="405">
        <v>15</v>
      </c>
      <c r="D1514" s="395" t="s">
        <v>74</v>
      </c>
      <c r="E1514" s="893"/>
      <c r="F1514" s="215">
        <f>(+C1514*E1514)/100</f>
        <v>0</v>
      </c>
    </row>
    <row r="1515" spans="1:6" x14ac:dyDescent="0.25">
      <c r="A1515" s="78"/>
      <c r="B1515" s="23"/>
      <c r="C1515" s="344"/>
      <c r="D1515" s="19"/>
      <c r="E1515" s="919"/>
      <c r="F1515" s="215">
        <f t="shared" ref="F1515:F1516" si="213">(+C1515*E1515)/100</f>
        <v>0</v>
      </c>
    </row>
    <row r="1516" spans="1:6" x14ac:dyDescent="0.25">
      <c r="A1516" s="78">
        <v>7</v>
      </c>
      <c r="B1516" s="23" t="s">
        <v>153</v>
      </c>
      <c r="C1516" s="344"/>
      <c r="D1516" s="19"/>
      <c r="E1516" s="919"/>
      <c r="F1516" s="215">
        <f t="shared" si="213"/>
        <v>0</v>
      </c>
    </row>
    <row r="1517" spans="1:6" x14ac:dyDescent="0.25">
      <c r="A1517" s="487">
        <f>+A1516+0.1</f>
        <v>7.1</v>
      </c>
      <c r="B1517" s="481" t="s">
        <v>954</v>
      </c>
      <c r="C1517" s="401">
        <v>3022.63</v>
      </c>
      <c r="D1517" s="488" t="s">
        <v>11</v>
      </c>
      <c r="E1517" s="893"/>
      <c r="F1517" s="215">
        <f t="shared" ref="F1517:F1519" si="214">ROUND(C1517*E1517,2)</f>
        <v>0</v>
      </c>
    </row>
    <row r="1518" spans="1:6" x14ac:dyDescent="0.25">
      <c r="A1518" s="487">
        <f t="shared" ref="A1518:A1519" si="215">A1517+0.1</f>
        <v>7.2</v>
      </c>
      <c r="B1518" s="481" t="s">
        <v>955</v>
      </c>
      <c r="C1518" s="401">
        <v>8967.5</v>
      </c>
      <c r="D1518" s="488" t="s">
        <v>11</v>
      </c>
      <c r="E1518" s="893"/>
      <c r="F1518" s="215">
        <f t="shared" si="214"/>
        <v>0</v>
      </c>
    </row>
    <row r="1519" spans="1:6" x14ac:dyDescent="0.25">
      <c r="A1519" s="487">
        <f t="shared" si="215"/>
        <v>7.3</v>
      </c>
      <c r="B1519" s="481" t="s">
        <v>956</v>
      </c>
      <c r="C1519" s="401">
        <v>9828.44</v>
      </c>
      <c r="D1519" s="488" t="s">
        <v>11</v>
      </c>
      <c r="E1519" s="893"/>
      <c r="F1519" s="215">
        <f t="shared" si="214"/>
        <v>0</v>
      </c>
    </row>
    <row r="1520" spans="1:6" x14ac:dyDescent="0.25">
      <c r="A1520" s="78"/>
      <c r="B1520" s="23"/>
      <c r="C1520" s="344"/>
      <c r="D1520" s="19"/>
      <c r="E1520" s="919"/>
      <c r="F1520" s="215">
        <f t="shared" ref="F1520" si="216">(+C1520*E1520)/100</f>
        <v>0</v>
      </c>
    </row>
    <row r="1521" spans="1:6" x14ac:dyDescent="0.25">
      <c r="A1521" s="147">
        <v>8</v>
      </c>
      <c r="B1521" s="542" t="s">
        <v>165</v>
      </c>
      <c r="C1521" s="136"/>
      <c r="D1521" s="174"/>
      <c r="E1521" s="928"/>
      <c r="F1521" s="176">
        <f t="shared" ref="F1521:F1523" si="217">ROUND(C1521*E1521,2)</f>
        <v>0</v>
      </c>
    </row>
    <row r="1522" spans="1:6" x14ac:dyDescent="0.25">
      <c r="A1522" s="544">
        <f>+A1521+0.1</f>
        <v>8.1</v>
      </c>
      <c r="B1522" s="545" t="s">
        <v>164</v>
      </c>
      <c r="C1522" s="136">
        <v>438</v>
      </c>
      <c r="D1522" s="546" t="s">
        <v>10</v>
      </c>
      <c r="E1522" s="35"/>
      <c r="F1522" s="176">
        <f t="shared" si="217"/>
        <v>0</v>
      </c>
    </row>
    <row r="1523" spans="1:6" x14ac:dyDescent="0.25">
      <c r="A1523" s="544">
        <f>+A1522+0.1</f>
        <v>8.1999999999999993</v>
      </c>
      <c r="B1523" s="547" t="s">
        <v>166</v>
      </c>
      <c r="C1523" s="44">
        <v>658</v>
      </c>
      <c r="D1523" s="546" t="s">
        <v>10</v>
      </c>
      <c r="E1523" s="35"/>
      <c r="F1523" s="176">
        <f t="shared" si="217"/>
        <v>0</v>
      </c>
    </row>
    <row r="1524" spans="1:6" x14ac:dyDescent="0.25">
      <c r="A1524" s="548"/>
      <c r="B1524" s="547"/>
      <c r="C1524" s="44"/>
      <c r="D1524" s="549"/>
      <c r="E1524" s="18"/>
      <c r="F1524" s="270"/>
    </row>
    <row r="1525" spans="1:6" x14ac:dyDescent="0.25">
      <c r="A1525" s="147">
        <v>9</v>
      </c>
      <c r="B1525" s="550" t="s">
        <v>154</v>
      </c>
      <c r="C1525" s="136"/>
      <c r="D1525" s="546"/>
      <c r="E1525" s="35"/>
      <c r="F1525" s="176">
        <f t="shared" ref="F1525:F1533" si="218">ROUND(C1525*E1525,2)</f>
        <v>0</v>
      </c>
    </row>
    <row r="1526" spans="1:6" x14ac:dyDescent="0.25">
      <c r="A1526" s="551">
        <v>9.1</v>
      </c>
      <c r="B1526" s="462" t="s">
        <v>155</v>
      </c>
      <c r="C1526" s="136"/>
      <c r="D1526" s="546"/>
      <c r="E1526" s="35"/>
      <c r="F1526" s="176">
        <f t="shared" si="218"/>
        <v>0</v>
      </c>
    </row>
    <row r="1527" spans="1:6" x14ac:dyDescent="0.25">
      <c r="A1527" s="150" t="s">
        <v>159</v>
      </c>
      <c r="B1527" s="36" t="s">
        <v>156</v>
      </c>
      <c r="C1527" s="136">
        <v>109.6</v>
      </c>
      <c r="D1527" s="546" t="s">
        <v>8</v>
      </c>
      <c r="E1527" s="35"/>
      <c r="F1527" s="176">
        <f t="shared" si="218"/>
        <v>0</v>
      </c>
    </row>
    <row r="1528" spans="1:6" x14ac:dyDescent="0.25">
      <c r="A1528" s="150" t="s">
        <v>160</v>
      </c>
      <c r="B1528" s="36" t="s">
        <v>39</v>
      </c>
      <c r="C1528" s="136">
        <v>109.6</v>
      </c>
      <c r="D1528" s="546" t="s">
        <v>8</v>
      </c>
      <c r="E1528" s="35"/>
      <c r="F1528" s="176">
        <f t="shared" si="218"/>
        <v>0</v>
      </c>
    </row>
    <row r="1529" spans="1:6" x14ac:dyDescent="0.25">
      <c r="A1529" s="150" t="s">
        <v>161</v>
      </c>
      <c r="B1529" s="212" t="s">
        <v>733</v>
      </c>
      <c r="C1529" s="136">
        <v>284.95999999999998</v>
      </c>
      <c r="D1529" s="546" t="s">
        <v>18</v>
      </c>
      <c r="E1529" s="35"/>
      <c r="F1529" s="176">
        <f t="shared" si="218"/>
        <v>0</v>
      </c>
    </row>
    <row r="1530" spans="1:6" x14ac:dyDescent="0.25">
      <c r="A1530" s="150"/>
      <c r="B1530" s="461"/>
      <c r="C1530" s="543"/>
      <c r="D1530" s="546"/>
      <c r="E1530" s="35"/>
      <c r="F1530" s="176">
        <f t="shared" si="218"/>
        <v>0</v>
      </c>
    </row>
    <row r="1531" spans="1:6" x14ac:dyDescent="0.25">
      <c r="A1531" s="147">
        <f>A1526+0.1</f>
        <v>9.1999999999999993</v>
      </c>
      <c r="B1531" s="542" t="s">
        <v>158</v>
      </c>
      <c r="C1531" s="136"/>
      <c r="D1531" s="546"/>
      <c r="E1531" s="35"/>
      <c r="F1531" s="176">
        <f t="shared" si="218"/>
        <v>0</v>
      </c>
    </row>
    <row r="1532" spans="1:6" x14ac:dyDescent="0.25">
      <c r="A1532" s="150" t="s">
        <v>162</v>
      </c>
      <c r="B1532" s="36" t="s">
        <v>794</v>
      </c>
      <c r="C1532" s="136">
        <v>1096</v>
      </c>
      <c r="D1532" s="546" t="s">
        <v>9</v>
      </c>
      <c r="E1532" s="35"/>
      <c r="F1532" s="176">
        <f t="shared" si="218"/>
        <v>0</v>
      </c>
    </row>
    <row r="1533" spans="1:6" x14ac:dyDescent="0.25">
      <c r="A1533" s="150" t="s">
        <v>163</v>
      </c>
      <c r="B1533" s="36" t="s">
        <v>39</v>
      </c>
      <c r="C1533" s="136">
        <v>1096</v>
      </c>
      <c r="D1533" s="546" t="s">
        <v>11</v>
      </c>
      <c r="E1533" s="35"/>
      <c r="F1533" s="176">
        <f t="shared" si="218"/>
        <v>0</v>
      </c>
    </row>
    <row r="1534" spans="1:6" x14ac:dyDescent="0.25">
      <c r="A1534" s="78"/>
      <c r="B1534" s="23"/>
      <c r="C1534" s="344"/>
      <c r="D1534" s="19"/>
      <c r="E1534" s="919"/>
      <c r="F1534" s="215"/>
    </row>
    <row r="1535" spans="1:6" x14ac:dyDescent="0.25">
      <c r="A1535" s="83">
        <v>10</v>
      </c>
      <c r="B1535" s="430" t="s">
        <v>508</v>
      </c>
      <c r="C1535" s="19"/>
      <c r="D1535" s="539"/>
      <c r="E1535" s="18"/>
      <c r="F1535" s="215">
        <f t="shared" ref="F1535:F1542" si="219">ROUND(C1535*E1535,2)</f>
        <v>0</v>
      </c>
    </row>
    <row r="1536" spans="1:6" x14ac:dyDescent="0.25">
      <c r="A1536" s="79">
        <f t="shared" ref="A1536:A1538" si="220">+A1535+0.1</f>
        <v>10.1</v>
      </c>
      <c r="B1536" s="20" t="s">
        <v>89</v>
      </c>
      <c r="C1536" s="19">
        <v>3634.62</v>
      </c>
      <c r="D1536" s="251" t="s">
        <v>9</v>
      </c>
      <c r="E1536" s="18"/>
      <c r="F1536" s="215">
        <f t="shared" si="219"/>
        <v>0</v>
      </c>
    </row>
    <row r="1537" spans="1:6" x14ac:dyDescent="0.25">
      <c r="A1537" s="79">
        <f t="shared" si="220"/>
        <v>10.199999999999999</v>
      </c>
      <c r="B1537" s="20" t="s">
        <v>90</v>
      </c>
      <c r="C1537" s="19">
        <v>4543.28</v>
      </c>
      <c r="D1537" s="251" t="s">
        <v>9</v>
      </c>
      <c r="E1537" s="18"/>
      <c r="F1537" s="215">
        <f t="shared" si="219"/>
        <v>0</v>
      </c>
    </row>
    <row r="1538" spans="1:6" x14ac:dyDescent="0.25">
      <c r="A1538" s="79">
        <f t="shared" si="220"/>
        <v>10.3</v>
      </c>
      <c r="B1538" s="20" t="s">
        <v>136</v>
      </c>
      <c r="C1538" s="478">
        <v>7847.15</v>
      </c>
      <c r="D1538" s="485" t="s">
        <v>757</v>
      </c>
      <c r="E1538" s="18"/>
      <c r="F1538" s="215">
        <f t="shared" si="219"/>
        <v>0</v>
      </c>
    </row>
    <row r="1539" spans="1:6" x14ac:dyDescent="0.25">
      <c r="A1539" s="78"/>
      <c r="B1539" s="27"/>
      <c r="C1539" s="405"/>
      <c r="D1539" s="395"/>
      <c r="E1539" s="18"/>
      <c r="F1539" s="215">
        <f t="shared" si="219"/>
        <v>0</v>
      </c>
    </row>
    <row r="1540" spans="1:6" ht="51" x14ac:dyDescent="0.25">
      <c r="A1540" s="55">
        <v>11</v>
      </c>
      <c r="B1540" s="492" t="s">
        <v>91</v>
      </c>
      <c r="C1540" s="493">
        <v>21818.57</v>
      </c>
      <c r="D1540" s="494" t="s">
        <v>11</v>
      </c>
      <c r="E1540" s="18"/>
      <c r="F1540" s="215">
        <f t="shared" si="219"/>
        <v>0</v>
      </c>
    </row>
    <row r="1541" spans="1:6" x14ac:dyDescent="0.25">
      <c r="A1541" s="495"/>
      <c r="B1541" s="20"/>
      <c r="C1541" s="214"/>
      <c r="D1541" s="496"/>
      <c r="E1541" s="18"/>
      <c r="F1541" s="215">
        <f t="shared" si="219"/>
        <v>0</v>
      </c>
    </row>
    <row r="1542" spans="1:6" x14ac:dyDescent="0.25">
      <c r="A1542" s="55">
        <f>A1540+1</f>
        <v>12</v>
      </c>
      <c r="B1542" s="20" t="s">
        <v>69</v>
      </c>
      <c r="C1542" s="214">
        <v>21818.57</v>
      </c>
      <c r="D1542" s="395" t="s">
        <v>11</v>
      </c>
      <c r="E1542" s="18"/>
      <c r="F1542" s="215">
        <f t="shared" si="219"/>
        <v>0</v>
      </c>
    </row>
    <row r="1543" spans="1:6" x14ac:dyDescent="0.25">
      <c r="A1543" s="250"/>
      <c r="B1543" s="497" t="s">
        <v>649</v>
      </c>
      <c r="C1543" s="498"/>
      <c r="D1543" s="498"/>
      <c r="E1543" s="920"/>
      <c r="F1543" s="499">
        <f>SUM(F1490:F1542)</f>
        <v>0</v>
      </c>
    </row>
    <row r="1544" spans="1:6" x14ac:dyDescent="0.25">
      <c r="A1544" s="381"/>
      <c r="B1544" s="382" t="s">
        <v>923</v>
      </c>
      <c r="C1544" s="383"/>
      <c r="D1544" s="384"/>
      <c r="E1544" s="885"/>
      <c r="F1544" s="385">
        <f>+F1543+F1485+F1312+F1303</f>
        <v>0</v>
      </c>
    </row>
    <row r="1545" spans="1:6" x14ac:dyDescent="0.25">
      <c r="A1545" s="166"/>
      <c r="C1545" s="168"/>
      <c r="D1545" s="169"/>
      <c r="E1545" s="853"/>
      <c r="F1545" s="170"/>
    </row>
    <row r="1546" spans="1:6" x14ac:dyDescent="0.25">
      <c r="A1546" s="166"/>
      <c r="B1546" s="167"/>
      <c r="C1546" s="168"/>
      <c r="D1546" s="169"/>
      <c r="E1546" s="853"/>
      <c r="F1546" s="170"/>
    </row>
    <row r="1547" spans="1:6" x14ac:dyDescent="0.25">
      <c r="A1547" s="128" t="s">
        <v>510</v>
      </c>
      <c r="B1547" s="388" t="s">
        <v>542</v>
      </c>
      <c r="C1547" s="130"/>
      <c r="D1547" s="131"/>
      <c r="E1547" s="847"/>
      <c r="F1547" s="132"/>
    </row>
    <row r="1548" spans="1:6" x14ac:dyDescent="0.25">
      <c r="A1548" s="128"/>
      <c r="B1548" s="134"/>
      <c r="C1548" s="130"/>
      <c r="D1548" s="131"/>
      <c r="E1548" s="847"/>
      <c r="F1548" s="132"/>
    </row>
    <row r="1549" spans="1:6" x14ac:dyDescent="0.25">
      <c r="A1549" s="393" t="s">
        <v>1146</v>
      </c>
      <c r="B1549" s="394" t="s">
        <v>535</v>
      </c>
      <c r="C1549" s="19"/>
      <c r="D1549" s="350"/>
      <c r="E1549" s="889"/>
      <c r="F1549" s="396"/>
    </row>
    <row r="1550" spans="1:6" x14ac:dyDescent="0.25">
      <c r="A1550" s="387"/>
      <c r="B1550" s="394"/>
      <c r="C1550" s="19"/>
      <c r="D1550" s="350"/>
      <c r="E1550" s="889"/>
      <c r="F1550" s="396"/>
    </row>
    <row r="1551" spans="1:6" x14ac:dyDescent="0.25">
      <c r="A1551" s="397">
        <v>1</v>
      </c>
      <c r="B1551" s="388" t="s">
        <v>512</v>
      </c>
      <c r="C1551" s="19"/>
      <c r="D1551" s="350"/>
      <c r="E1551" s="888"/>
      <c r="F1551" s="398"/>
    </row>
    <row r="1552" spans="1:6" x14ac:dyDescent="0.25">
      <c r="A1552" s="399" t="s">
        <v>513</v>
      </c>
      <c r="B1552" s="19" t="s">
        <v>66</v>
      </c>
      <c r="C1552" s="19">
        <v>1046</v>
      </c>
      <c r="D1552" s="350" t="s">
        <v>11</v>
      </c>
      <c r="E1552" s="889"/>
      <c r="F1552" s="398">
        <f>ROUND(E1552*C1552,2)</f>
        <v>0</v>
      </c>
    </row>
    <row r="1553" spans="1:6" x14ac:dyDescent="0.25">
      <c r="A1553" s="399"/>
      <c r="B1553" s="401"/>
      <c r="C1553" s="19"/>
      <c r="D1553" s="350"/>
      <c r="E1553" s="888"/>
      <c r="F1553" s="398"/>
    </row>
    <row r="1554" spans="1:6" x14ac:dyDescent="0.25">
      <c r="A1554" s="397">
        <v>2</v>
      </c>
      <c r="B1554" s="394" t="s">
        <v>536</v>
      </c>
      <c r="C1554" s="19"/>
      <c r="D1554" s="350"/>
      <c r="E1554" s="888"/>
      <c r="F1554" s="552"/>
    </row>
    <row r="1555" spans="1:6" x14ac:dyDescent="0.25">
      <c r="A1555" s="400">
        <f>+A1554+0.1</f>
        <v>2.1</v>
      </c>
      <c r="B1555" s="401" t="s">
        <v>537</v>
      </c>
      <c r="C1555" s="19">
        <v>1413.6</v>
      </c>
      <c r="D1555" s="350" t="s">
        <v>11</v>
      </c>
      <c r="E1555" s="855"/>
      <c r="F1555" s="398">
        <f>ROUND(E1555*C1555,2)</f>
        <v>0</v>
      </c>
    </row>
    <row r="1556" spans="1:6" x14ac:dyDescent="0.25">
      <c r="A1556" s="400">
        <f>+A1555+0.1</f>
        <v>2.2000000000000002</v>
      </c>
      <c r="B1556" s="19" t="s">
        <v>538</v>
      </c>
      <c r="C1556" s="19">
        <v>530.1</v>
      </c>
      <c r="D1556" s="350" t="s">
        <v>9</v>
      </c>
      <c r="E1556" s="855"/>
      <c r="F1556" s="398">
        <f>ROUND(E1556*C1556,2)</f>
        <v>0</v>
      </c>
    </row>
    <row r="1557" spans="1:6" x14ac:dyDescent="0.25">
      <c r="A1557" s="400">
        <f>+A1556+0.1</f>
        <v>2.2999999999999998</v>
      </c>
      <c r="B1557" s="401" t="s">
        <v>539</v>
      </c>
      <c r="C1557" s="19">
        <v>34.46</v>
      </c>
      <c r="D1557" s="350" t="s">
        <v>18</v>
      </c>
      <c r="E1557" s="855"/>
      <c r="F1557" s="398">
        <f>ROUND(E1557*C1557,2)</f>
        <v>0</v>
      </c>
    </row>
    <row r="1558" spans="1:6" x14ac:dyDescent="0.25">
      <c r="A1558" s="553"/>
      <c r="B1558" s="554"/>
      <c r="C1558" s="47"/>
      <c r="D1558" s="379"/>
      <c r="E1558" s="929"/>
      <c r="F1558" s="555"/>
    </row>
    <row r="1559" spans="1:6" x14ac:dyDescent="0.25">
      <c r="A1559" s="397">
        <v>3</v>
      </c>
      <c r="B1559" s="394" t="s">
        <v>7</v>
      </c>
      <c r="C1559" s="394"/>
      <c r="D1559" s="394"/>
      <c r="E1559" s="929"/>
      <c r="F1559" s="398"/>
    </row>
    <row r="1560" spans="1:6" x14ac:dyDescent="0.25">
      <c r="A1560" s="400">
        <f>+A1559+0.1</f>
        <v>3.1</v>
      </c>
      <c r="B1560" s="401" t="s">
        <v>274</v>
      </c>
      <c r="C1560" s="401">
        <v>920.48</v>
      </c>
      <c r="D1560" s="402" t="s">
        <v>5</v>
      </c>
      <c r="E1560" s="848"/>
      <c r="F1560" s="398">
        <f>ROUND(E1560*C1560,2)</f>
        <v>0</v>
      </c>
    </row>
    <row r="1561" spans="1:6" x14ac:dyDescent="0.25">
      <c r="A1561" s="400">
        <f>+A1560+0.1</f>
        <v>3.2</v>
      </c>
      <c r="B1561" s="401" t="s">
        <v>514</v>
      </c>
      <c r="C1561" s="401">
        <v>104.6</v>
      </c>
      <c r="D1561" s="350" t="s">
        <v>33</v>
      </c>
      <c r="E1561" s="848"/>
      <c r="F1561" s="398">
        <f>ROUND(E1561*C1561,2)</f>
        <v>0</v>
      </c>
    </row>
    <row r="1562" spans="1:6" ht="25.5" x14ac:dyDescent="0.25">
      <c r="A1562" s="400">
        <f>+A1561+0.1</f>
        <v>3.3</v>
      </c>
      <c r="B1562" s="212" t="s">
        <v>763</v>
      </c>
      <c r="C1562" s="401">
        <v>180.54</v>
      </c>
      <c r="D1562" s="350" t="s">
        <v>18</v>
      </c>
      <c r="E1562" s="911"/>
      <c r="F1562" s="398">
        <f>ROUND(E1562*C1562,2)</f>
        <v>0</v>
      </c>
    </row>
    <row r="1563" spans="1:6" x14ac:dyDescent="0.25">
      <c r="A1563" s="400">
        <f>+A1562+0.1</f>
        <v>3.4</v>
      </c>
      <c r="B1563" s="401" t="s">
        <v>515</v>
      </c>
      <c r="C1563" s="401">
        <v>752.23</v>
      </c>
      <c r="D1563" s="402" t="s">
        <v>6</v>
      </c>
      <c r="E1563" s="848"/>
      <c r="F1563" s="398">
        <f>ROUND(E1563*C1563,2)</f>
        <v>0</v>
      </c>
    </row>
    <row r="1564" spans="1:6" x14ac:dyDescent="0.25">
      <c r="A1564" s="400">
        <f>+A1563+0.1</f>
        <v>3.5</v>
      </c>
      <c r="B1564" s="401" t="s">
        <v>276</v>
      </c>
      <c r="C1564" s="401">
        <v>390.85</v>
      </c>
      <c r="D1564" s="402" t="s">
        <v>18</v>
      </c>
      <c r="E1564" s="848"/>
      <c r="F1564" s="398">
        <f>ROUND(E1564*C1564,2)</f>
        <v>0</v>
      </c>
    </row>
    <row r="1565" spans="1:6" x14ac:dyDescent="0.25">
      <c r="A1565" s="553"/>
      <c r="B1565" s="556"/>
      <c r="C1565" s="47"/>
      <c r="D1565" s="556"/>
      <c r="E1565" s="888"/>
      <c r="F1565" s="555"/>
    </row>
    <row r="1566" spans="1:6" x14ac:dyDescent="0.25">
      <c r="A1566" s="397">
        <v>4</v>
      </c>
      <c r="B1566" s="394" t="s">
        <v>516</v>
      </c>
      <c r="C1566" s="556"/>
      <c r="D1566" s="556"/>
      <c r="E1566" s="890"/>
      <c r="F1566" s="555"/>
    </row>
    <row r="1567" spans="1:6" x14ac:dyDescent="0.25">
      <c r="A1567" s="400">
        <f>+A1566+0.1</f>
        <v>4.0999999999999996</v>
      </c>
      <c r="B1567" s="401" t="s">
        <v>540</v>
      </c>
      <c r="C1567" s="401">
        <v>1077.3800000000001</v>
      </c>
      <c r="D1567" s="402" t="s">
        <v>11</v>
      </c>
      <c r="E1567" s="889"/>
      <c r="F1567" s="398">
        <f>ROUND(E1567*C1567,2)</f>
        <v>0</v>
      </c>
    </row>
    <row r="1568" spans="1:6" x14ac:dyDescent="0.25">
      <c r="A1568" s="404"/>
      <c r="B1568" s="401"/>
      <c r="C1568" s="401"/>
      <c r="D1568" s="402"/>
      <c r="E1568" s="888"/>
      <c r="F1568" s="398"/>
    </row>
    <row r="1569" spans="1:6" x14ac:dyDescent="0.25">
      <c r="A1569" s="397">
        <v>5</v>
      </c>
      <c r="B1569" s="394" t="s">
        <v>131</v>
      </c>
      <c r="C1569" s="19"/>
      <c r="D1569" s="350"/>
      <c r="E1569" s="888"/>
      <c r="F1569" s="398"/>
    </row>
    <row r="1570" spans="1:6" x14ac:dyDescent="0.25">
      <c r="A1570" s="400">
        <f>+A1569+0.1</f>
        <v>5.0999999999999996</v>
      </c>
      <c r="B1570" s="401" t="s">
        <v>530</v>
      </c>
      <c r="C1570" s="19">
        <v>1046</v>
      </c>
      <c r="D1570" s="402" t="s">
        <v>11</v>
      </c>
      <c r="E1570" s="889"/>
      <c r="F1570" s="398">
        <f>ROUND(E1570*C1570,2)</f>
        <v>0</v>
      </c>
    </row>
    <row r="1571" spans="1:6" x14ac:dyDescent="0.25">
      <c r="A1571" s="404"/>
      <c r="B1571" s="394"/>
      <c r="C1571" s="19"/>
      <c r="D1571" s="350"/>
      <c r="E1571" s="889"/>
      <c r="F1571" s="398"/>
    </row>
    <row r="1572" spans="1:6" x14ac:dyDescent="0.25">
      <c r="A1572" s="397">
        <v>6</v>
      </c>
      <c r="B1572" s="394" t="s">
        <v>153</v>
      </c>
      <c r="C1572" s="19"/>
      <c r="D1572" s="350"/>
      <c r="E1572" s="889"/>
      <c r="F1572" s="398"/>
    </row>
    <row r="1573" spans="1:6" x14ac:dyDescent="0.25">
      <c r="A1573" s="400">
        <f>+A1572+0.1</f>
        <v>6.1</v>
      </c>
      <c r="B1573" s="401" t="s">
        <v>530</v>
      </c>
      <c r="C1573" s="19">
        <v>1046</v>
      </c>
      <c r="D1573" s="402" t="s">
        <v>11</v>
      </c>
      <c r="E1573" s="889"/>
      <c r="F1573" s="398">
        <f>ROUND(E1573*C1573,2)</f>
        <v>0</v>
      </c>
    </row>
    <row r="1574" spans="1:6" x14ac:dyDescent="0.25">
      <c r="A1574" s="557"/>
      <c r="B1574" s="556"/>
      <c r="C1574" s="19"/>
      <c r="D1574" s="350"/>
      <c r="E1574" s="888"/>
      <c r="F1574" s="398"/>
    </row>
    <row r="1575" spans="1:6" x14ac:dyDescent="0.25">
      <c r="A1575" s="397">
        <v>7</v>
      </c>
      <c r="B1575" s="394" t="s">
        <v>753</v>
      </c>
      <c r="C1575" s="19">
        <v>15</v>
      </c>
      <c r="D1575" s="406" t="s">
        <v>74</v>
      </c>
      <c r="E1575" s="889"/>
      <c r="F1575" s="398">
        <f>ROUND(E1575*C1575,2)/100</f>
        <v>0</v>
      </c>
    </row>
    <row r="1576" spans="1:6" x14ac:dyDescent="0.25">
      <c r="A1576" s="444"/>
      <c r="B1576" s="445"/>
      <c r="C1576" s="19"/>
      <c r="D1576" s="445"/>
      <c r="E1576" s="892"/>
      <c r="F1576" s="398"/>
    </row>
    <row r="1577" spans="1:6" x14ac:dyDescent="0.25">
      <c r="A1577" s="397">
        <v>8</v>
      </c>
      <c r="B1577" s="430" t="s">
        <v>508</v>
      </c>
      <c r="C1577" s="19"/>
      <c r="D1577" s="350"/>
      <c r="E1577" s="888"/>
      <c r="F1577" s="348"/>
    </row>
    <row r="1578" spans="1:6" x14ac:dyDescent="0.25">
      <c r="A1578" s="400">
        <f>+A1577+0.1</f>
        <v>8.1</v>
      </c>
      <c r="B1578" s="401" t="s">
        <v>89</v>
      </c>
      <c r="C1578" s="19">
        <v>530.1</v>
      </c>
      <c r="D1578" s="350" t="s">
        <v>9</v>
      </c>
      <c r="E1578" s="889"/>
      <c r="F1578" s="348">
        <f>ROUND(C1578*E1578,2)</f>
        <v>0</v>
      </c>
    </row>
    <row r="1579" spans="1:6" x14ac:dyDescent="0.25">
      <c r="A1579" s="400">
        <f>+A1578+0.1</f>
        <v>8.1999999999999993</v>
      </c>
      <c r="B1579" s="401" t="s">
        <v>509</v>
      </c>
      <c r="C1579" s="19">
        <v>662.63</v>
      </c>
      <c r="D1579" s="350" t="s">
        <v>9</v>
      </c>
      <c r="E1579" s="889"/>
      <c r="F1579" s="348">
        <f>ROUND(C1579*E1579,2)</f>
        <v>0</v>
      </c>
    </row>
    <row r="1580" spans="1:6" x14ac:dyDescent="0.25">
      <c r="A1580" s="400">
        <f>+A1579+0.1</f>
        <v>8.3000000000000007</v>
      </c>
      <c r="B1580" s="401" t="s">
        <v>645</v>
      </c>
      <c r="C1580" s="19">
        <v>1144.49</v>
      </c>
      <c r="D1580" s="350" t="s">
        <v>758</v>
      </c>
      <c r="E1580" s="889"/>
      <c r="F1580" s="348">
        <f>ROUND(C1580*E1580,2)</f>
        <v>0</v>
      </c>
    </row>
    <row r="1581" spans="1:6" x14ac:dyDescent="0.25">
      <c r="A1581" s="400"/>
      <c r="B1581" s="401"/>
      <c r="C1581" s="19"/>
      <c r="D1581" s="350"/>
      <c r="E1581" s="889"/>
      <c r="F1581" s="348"/>
    </row>
    <row r="1582" spans="1:6" ht="51" x14ac:dyDescent="0.25">
      <c r="A1582" s="397">
        <v>9</v>
      </c>
      <c r="B1582" s="409" t="s">
        <v>524</v>
      </c>
      <c r="C1582" s="19">
        <v>1046</v>
      </c>
      <c r="D1582" s="350" t="s">
        <v>11</v>
      </c>
      <c r="E1582" s="889"/>
      <c r="F1582" s="348">
        <f>ROUND(C1582*E1582,2)</f>
        <v>0</v>
      </c>
    </row>
    <row r="1583" spans="1:6" x14ac:dyDescent="0.25">
      <c r="A1583" s="397"/>
      <c r="B1583" s="409"/>
      <c r="C1583" s="19"/>
      <c r="D1583" s="350"/>
      <c r="E1583" s="889"/>
      <c r="F1583" s="348"/>
    </row>
    <row r="1584" spans="1:6" x14ac:dyDescent="0.25">
      <c r="A1584" s="45">
        <v>10</v>
      </c>
      <c r="B1584" s="401" t="s">
        <v>69</v>
      </c>
      <c r="C1584" s="411">
        <v>1046</v>
      </c>
      <c r="D1584" s="412" t="s">
        <v>11</v>
      </c>
      <c r="E1584" s="889"/>
      <c r="F1584" s="348">
        <f>ROUND(C1584*E1584,2)</f>
        <v>0</v>
      </c>
    </row>
    <row r="1585" spans="1:6" x14ac:dyDescent="0.25">
      <c r="A1585" s="438"/>
      <c r="B1585" s="439" t="s">
        <v>1147</v>
      </c>
      <c r="C1585" s="440"/>
      <c r="D1585" s="441"/>
      <c r="E1585" s="904"/>
      <c r="F1585" s="452">
        <f>SUM(F1552:F1584)</f>
        <v>0</v>
      </c>
    </row>
    <row r="1586" spans="1:6" x14ac:dyDescent="0.25">
      <c r="A1586" s="166"/>
      <c r="B1586" s="167"/>
      <c r="C1586" s="168"/>
      <c r="D1586" s="169"/>
      <c r="E1586" s="930"/>
      <c r="F1586" s="170"/>
    </row>
    <row r="1587" spans="1:6" x14ac:dyDescent="0.25">
      <c r="A1587" s="558" t="s">
        <v>1148</v>
      </c>
      <c r="B1587" s="559" t="s">
        <v>268</v>
      </c>
      <c r="C1587" s="560"/>
      <c r="D1587" s="560"/>
      <c r="E1587" s="931"/>
      <c r="F1587" s="561"/>
    </row>
    <row r="1588" spans="1:6" x14ac:dyDescent="0.25">
      <c r="A1588" s="524"/>
      <c r="B1588" s="264"/>
      <c r="C1588" s="265"/>
      <c r="D1588" s="265"/>
      <c r="E1588" s="930"/>
      <c r="F1588" s="562"/>
    </row>
    <row r="1589" spans="1:6" x14ac:dyDescent="0.25">
      <c r="A1589" s="524" t="s">
        <v>3</v>
      </c>
      <c r="B1589" s="264" t="s">
        <v>944</v>
      </c>
      <c r="C1589" s="269"/>
      <c r="D1589" s="269"/>
      <c r="E1589" s="932"/>
      <c r="F1589" s="563"/>
    </row>
    <row r="1590" spans="1:6" x14ac:dyDescent="0.25">
      <c r="A1590" s="524"/>
      <c r="B1590" s="264"/>
      <c r="C1590" s="269"/>
      <c r="D1590" s="269"/>
      <c r="E1590" s="932"/>
      <c r="F1590" s="563"/>
    </row>
    <row r="1591" spans="1:6" x14ac:dyDescent="0.25">
      <c r="A1591" s="263">
        <v>1</v>
      </c>
      <c r="B1591" s="388" t="s">
        <v>512</v>
      </c>
      <c r="C1591" s="76"/>
      <c r="D1591" s="22"/>
      <c r="E1591" s="932"/>
      <c r="F1591" s="563"/>
    </row>
    <row r="1592" spans="1:6" x14ac:dyDescent="0.25">
      <c r="A1592" s="564">
        <v>1.1000000000000001</v>
      </c>
      <c r="B1592" s="565" t="s">
        <v>203</v>
      </c>
      <c r="C1592" s="566">
        <v>2</v>
      </c>
      <c r="D1592" s="22" t="s">
        <v>204</v>
      </c>
      <c r="E1592" s="873"/>
      <c r="F1592" s="270">
        <f>ROUND(C1592*E1592,2)</f>
        <v>0</v>
      </c>
    </row>
    <row r="1593" spans="1:6" x14ac:dyDescent="0.25">
      <c r="A1593" s="271"/>
      <c r="B1593" s="565"/>
      <c r="C1593" s="566"/>
      <c r="D1593" s="22"/>
      <c r="E1593" s="873"/>
      <c r="F1593" s="563"/>
    </row>
    <row r="1594" spans="1:6" x14ac:dyDescent="0.25">
      <c r="A1594" s="263">
        <v>2</v>
      </c>
      <c r="B1594" s="394" t="s">
        <v>7</v>
      </c>
      <c r="C1594" s="566"/>
      <c r="D1594" s="22"/>
      <c r="E1594" s="873"/>
      <c r="F1594" s="563"/>
    </row>
    <row r="1595" spans="1:6" x14ac:dyDescent="0.25">
      <c r="A1595" s="567">
        <v>2.1</v>
      </c>
      <c r="B1595" s="264" t="s">
        <v>589</v>
      </c>
      <c r="C1595" s="566"/>
      <c r="D1595" s="22"/>
      <c r="E1595" s="873"/>
      <c r="F1595" s="563"/>
    </row>
    <row r="1596" spans="1:6" x14ac:dyDescent="0.25">
      <c r="A1596" s="568" t="s">
        <v>97</v>
      </c>
      <c r="B1596" s="206" t="s">
        <v>543</v>
      </c>
      <c r="C1596" s="566">
        <v>415.15</v>
      </c>
      <c r="D1596" s="22" t="s">
        <v>5</v>
      </c>
      <c r="E1596" s="18"/>
      <c r="F1596" s="270">
        <f t="shared" ref="F1596:F1597" si="221">ROUND(C1596*E1596,2)</f>
        <v>0</v>
      </c>
    </row>
    <row r="1597" spans="1:6" x14ac:dyDescent="0.25">
      <c r="A1597" s="568" t="s">
        <v>98</v>
      </c>
      <c r="B1597" s="202" t="s">
        <v>416</v>
      </c>
      <c r="C1597" s="566">
        <v>412.38</v>
      </c>
      <c r="D1597" s="22" t="s">
        <v>18</v>
      </c>
      <c r="E1597" s="18"/>
      <c r="F1597" s="270">
        <f t="shared" si="221"/>
        <v>0</v>
      </c>
    </row>
    <row r="1598" spans="1:6" x14ac:dyDescent="0.25">
      <c r="A1598" s="567">
        <v>2.2000000000000002</v>
      </c>
      <c r="B1598" s="264" t="s">
        <v>417</v>
      </c>
      <c r="C1598" s="566"/>
      <c r="D1598" s="22"/>
      <c r="E1598" s="873"/>
      <c r="F1598" s="563"/>
    </row>
    <row r="1599" spans="1:6" x14ac:dyDescent="0.25">
      <c r="A1599" s="568" t="s">
        <v>418</v>
      </c>
      <c r="B1599" s="164" t="s">
        <v>544</v>
      </c>
      <c r="C1599" s="566">
        <v>387.64</v>
      </c>
      <c r="D1599" s="22" t="s">
        <v>5</v>
      </c>
      <c r="E1599" s="18"/>
      <c r="F1599" s="270">
        <f>ROUND(C1599*E1599,2)</f>
        <v>0</v>
      </c>
    </row>
    <row r="1600" spans="1:6" x14ac:dyDescent="0.25">
      <c r="A1600" s="568" t="s">
        <v>419</v>
      </c>
      <c r="B1600" s="565" t="s">
        <v>545</v>
      </c>
      <c r="C1600" s="566">
        <v>80.87</v>
      </c>
      <c r="D1600" s="22" t="s">
        <v>6</v>
      </c>
      <c r="E1600" s="18"/>
      <c r="F1600" s="270">
        <f>ROUND(C1600*E1600,2)</f>
        <v>0</v>
      </c>
    </row>
    <row r="1601" spans="1:6" x14ac:dyDescent="0.25">
      <c r="A1601" s="568" t="s">
        <v>420</v>
      </c>
      <c r="B1601" s="565" t="s">
        <v>546</v>
      </c>
      <c r="C1601" s="566">
        <v>368.12</v>
      </c>
      <c r="D1601" s="22" t="s">
        <v>18</v>
      </c>
      <c r="E1601" s="18"/>
      <c r="F1601" s="270">
        <f>ROUND(C1601*E1601,2)</f>
        <v>0</v>
      </c>
    </row>
    <row r="1602" spans="1:6" x14ac:dyDescent="0.25">
      <c r="A1602" s="564"/>
      <c r="B1602" s="565"/>
      <c r="C1602" s="566"/>
      <c r="D1602" s="22"/>
      <c r="E1602" s="873"/>
      <c r="F1602" s="563"/>
    </row>
    <row r="1603" spans="1:6" x14ac:dyDescent="0.25">
      <c r="A1603" s="263">
        <v>3</v>
      </c>
      <c r="B1603" s="569" t="s">
        <v>590</v>
      </c>
      <c r="C1603" s="566"/>
      <c r="D1603" s="22"/>
      <c r="E1603" s="873"/>
      <c r="F1603" s="563"/>
    </row>
    <row r="1604" spans="1:6" x14ac:dyDescent="0.25">
      <c r="A1604" s="564">
        <v>3.1</v>
      </c>
      <c r="B1604" s="565" t="s">
        <v>547</v>
      </c>
      <c r="C1604" s="566">
        <v>30.93</v>
      </c>
      <c r="D1604" s="22" t="s">
        <v>8</v>
      </c>
      <c r="E1604" s="18"/>
      <c r="F1604" s="270">
        <f t="shared" ref="F1604:F1612" si="222">ROUND(C1604*E1604,2)</f>
        <v>0</v>
      </c>
    </row>
    <row r="1605" spans="1:6" x14ac:dyDescent="0.25">
      <c r="A1605" s="564">
        <v>3.2</v>
      </c>
      <c r="B1605" s="290" t="s">
        <v>548</v>
      </c>
      <c r="C1605" s="566">
        <v>2.76</v>
      </c>
      <c r="D1605" s="22" t="s">
        <v>8</v>
      </c>
      <c r="E1605" s="18"/>
      <c r="F1605" s="270">
        <f t="shared" si="222"/>
        <v>0</v>
      </c>
    </row>
    <row r="1606" spans="1:6" x14ac:dyDescent="0.25">
      <c r="A1606" s="564">
        <v>3.3</v>
      </c>
      <c r="B1606" s="290" t="s">
        <v>549</v>
      </c>
      <c r="C1606" s="566">
        <v>0.5</v>
      </c>
      <c r="D1606" s="22" t="s">
        <v>8</v>
      </c>
      <c r="E1606" s="18"/>
      <c r="F1606" s="270">
        <f t="shared" si="222"/>
        <v>0</v>
      </c>
    </row>
    <row r="1607" spans="1:6" x14ac:dyDescent="0.25">
      <c r="A1607" s="564">
        <v>3.4</v>
      </c>
      <c r="B1607" s="565" t="s">
        <v>550</v>
      </c>
      <c r="C1607" s="566">
        <v>33.119999999999997</v>
      </c>
      <c r="D1607" s="22" t="s">
        <v>8</v>
      </c>
      <c r="E1607" s="18"/>
      <c r="F1607" s="270">
        <f t="shared" si="222"/>
        <v>0</v>
      </c>
    </row>
    <row r="1608" spans="1:6" x14ac:dyDescent="0.25">
      <c r="A1608" s="564">
        <v>3.5</v>
      </c>
      <c r="B1608" s="290" t="s">
        <v>551</v>
      </c>
      <c r="C1608" s="566">
        <v>1.69</v>
      </c>
      <c r="D1608" s="22" t="s">
        <v>8</v>
      </c>
      <c r="E1608" s="18"/>
      <c r="F1608" s="270">
        <f t="shared" si="222"/>
        <v>0</v>
      </c>
    </row>
    <row r="1609" spans="1:6" x14ac:dyDescent="0.25">
      <c r="A1609" s="564">
        <v>3.6</v>
      </c>
      <c r="B1609" s="565" t="s">
        <v>552</v>
      </c>
      <c r="C1609" s="566">
        <v>11.52</v>
      </c>
      <c r="D1609" s="22" t="s">
        <v>8</v>
      </c>
      <c r="E1609" s="18"/>
      <c r="F1609" s="270">
        <f t="shared" si="222"/>
        <v>0</v>
      </c>
    </row>
    <row r="1610" spans="1:6" x14ac:dyDescent="0.25">
      <c r="A1610" s="564">
        <v>3.7</v>
      </c>
      <c r="B1610" s="565" t="s">
        <v>553</v>
      </c>
      <c r="C1610" s="566">
        <v>4.42</v>
      </c>
      <c r="D1610" s="22" t="s">
        <v>8</v>
      </c>
      <c r="E1610" s="18"/>
      <c r="F1610" s="270">
        <f>ROUND(C1610*E1610,2)</f>
        <v>0</v>
      </c>
    </row>
    <row r="1611" spans="1:6" x14ac:dyDescent="0.25">
      <c r="A1611" s="271"/>
      <c r="B1611" s="565"/>
      <c r="C1611" s="566"/>
      <c r="D1611" s="22"/>
      <c r="E1611" s="873"/>
      <c r="F1611" s="563"/>
    </row>
    <row r="1612" spans="1:6" ht="25.5" x14ac:dyDescent="0.25">
      <c r="A1612" s="271">
        <v>4</v>
      </c>
      <c r="B1612" s="20" t="s">
        <v>285</v>
      </c>
      <c r="C1612" s="566">
        <v>102</v>
      </c>
      <c r="D1612" s="22" t="s">
        <v>11</v>
      </c>
      <c r="E1612" s="18"/>
      <c r="F1612" s="270">
        <f t="shared" si="222"/>
        <v>0</v>
      </c>
    </row>
    <row r="1613" spans="1:6" x14ac:dyDescent="0.25">
      <c r="A1613" s="271"/>
      <c r="B1613" s="565"/>
      <c r="C1613" s="566"/>
      <c r="D1613" s="22"/>
      <c r="E1613" s="873"/>
      <c r="F1613" s="563"/>
    </row>
    <row r="1614" spans="1:6" x14ac:dyDescent="0.25">
      <c r="A1614" s="263">
        <v>5</v>
      </c>
      <c r="B1614" s="570" t="s">
        <v>36</v>
      </c>
      <c r="C1614" s="566"/>
      <c r="D1614" s="22"/>
      <c r="E1614" s="873"/>
      <c r="F1614" s="563"/>
    </row>
    <row r="1615" spans="1:6" x14ac:dyDescent="0.25">
      <c r="A1615" s="564">
        <v>5.0999999999999996</v>
      </c>
      <c r="B1615" s="565" t="s">
        <v>20</v>
      </c>
      <c r="C1615" s="566">
        <v>262.39999999999998</v>
      </c>
      <c r="D1615" s="22" t="s">
        <v>9</v>
      </c>
      <c r="E1615" s="18"/>
      <c r="F1615" s="270">
        <f t="shared" ref="F1615:F1621" si="223">ROUND(C1615*E1615,2)</f>
        <v>0</v>
      </c>
    </row>
    <row r="1616" spans="1:6" x14ac:dyDescent="0.25">
      <c r="A1616" s="564">
        <v>5.2</v>
      </c>
      <c r="B1616" s="565" t="s">
        <v>94</v>
      </c>
      <c r="C1616" s="566">
        <v>135.68</v>
      </c>
      <c r="D1616" s="22" t="s">
        <v>9</v>
      </c>
      <c r="E1616" s="18"/>
      <c r="F1616" s="270">
        <f t="shared" si="223"/>
        <v>0</v>
      </c>
    </row>
    <row r="1617" spans="1:6" x14ac:dyDescent="0.25">
      <c r="A1617" s="564">
        <v>5.3</v>
      </c>
      <c r="B1617" s="565" t="s">
        <v>95</v>
      </c>
      <c r="C1617" s="566">
        <v>67.08</v>
      </c>
      <c r="D1617" s="22" t="s">
        <v>9</v>
      </c>
      <c r="E1617" s="18"/>
      <c r="F1617" s="270">
        <f t="shared" si="223"/>
        <v>0</v>
      </c>
    </row>
    <row r="1618" spans="1:6" x14ac:dyDescent="0.25">
      <c r="A1618" s="564">
        <v>5.4</v>
      </c>
      <c r="B1618" s="565" t="s">
        <v>30</v>
      </c>
      <c r="C1618" s="566">
        <v>126.72</v>
      </c>
      <c r="D1618" s="22" t="s">
        <v>9</v>
      </c>
      <c r="E1618" s="18"/>
      <c r="F1618" s="270">
        <f t="shared" si="223"/>
        <v>0</v>
      </c>
    </row>
    <row r="1619" spans="1:6" x14ac:dyDescent="0.25">
      <c r="A1619" s="564">
        <v>5.5</v>
      </c>
      <c r="B1619" s="565" t="s">
        <v>121</v>
      </c>
      <c r="C1619" s="566">
        <v>76.8</v>
      </c>
      <c r="D1619" s="22" t="s">
        <v>9</v>
      </c>
      <c r="E1619" s="18"/>
      <c r="F1619" s="270">
        <f t="shared" si="223"/>
        <v>0</v>
      </c>
    </row>
    <row r="1620" spans="1:6" x14ac:dyDescent="0.25">
      <c r="A1620" s="564">
        <v>5.6</v>
      </c>
      <c r="B1620" s="565" t="s">
        <v>24</v>
      </c>
      <c r="C1620" s="566">
        <v>96.2</v>
      </c>
      <c r="D1620" s="22" t="s">
        <v>11</v>
      </c>
      <c r="E1620" s="18"/>
      <c r="F1620" s="270">
        <f t="shared" si="223"/>
        <v>0</v>
      </c>
    </row>
    <row r="1621" spans="1:6" x14ac:dyDescent="0.25">
      <c r="A1621" s="564">
        <v>5.7</v>
      </c>
      <c r="B1621" s="571" t="s">
        <v>554</v>
      </c>
      <c r="C1621" s="566">
        <v>31.6</v>
      </c>
      <c r="D1621" s="22" t="s">
        <v>11</v>
      </c>
      <c r="E1621" s="18"/>
      <c r="F1621" s="270">
        <f t="shared" si="223"/>
        <v>0</v>
      </c>
    </row>
    <row r="1622" spans="1:6" x14ac:dyDescent="0.25">
      <c r="A1622" s="271"/>
      <c r="B1622" s="571"/>
      <c r="C1622" s="566"/>
      <c r="D1622" s="22"/>
      <c r="E1622" s="873"/>
      <c r="F1622" s="270"/>
    </row>
    <row r="1623" spans="1:6" x14ac:dyDescent="0.25">
      <c r="A1623" s="271">
        <v>6</v>
      </c>
      <c r="B1623" s="290" t="s">
        <v>431</v>
      </c>
      <c r="C1623" s="437">
        <v>1</v>
      </c>
      <c r="D1623" s="286" t="s">
        <v>25</v>
      </c>
      <c r="E1623" s="18"/>
      <c r="F1623" s="270">
        <f t="shared" ref="F1623" si="224">ROUND(C1623*E1623,2)</f>
        <v>0</v>
      </c>
    </row>
    <row r="1624" spans="1:6" x14ac:dyDescent="0.25">
      <c r="A1624" s="271"/>
      <c r="B1624" s="571"/>
      <c r="C1624" s="566"/>
      <c r="D1624" s="22"/>
      <c r="E1624" s="873"/>
      <c r="F1624" s="270"/>
    </row>
    <row r="1625" spans="1:6" x14ac:dyDescent="0.25">
      <c r="A1625" s="263">
        <v>7</v>
      </c>
      <c r="B1625" s="264" t="s">
        <v>138</v>
      </c>
      <c r="C1625" s="268"/>
      <c r="D1625" s="269"/>
      <c r="E1625" s="873"/>
      <c r="F1625" s="562"/>
    </row>
    <row r="1626" spans="1:6" x14ac:dyDescent="0.25">
      <c r="A1626" s="564">
        <v>7.1</v>
      </c>
      <c r="B1626" s="206" t="s">
        <v>226</v>
      </c>
      <c r="C1626" s="268">
        <v>80.52</v>
      </c>
      <c r="D1626" s="269" t="s">
        <v>8</v>
      </c>
      <c r="E1626" s="18"/>
      <c r="F1626" s="270">
        <f>ROUND(C1626*E1626,2)</f>
        <v>0</v>
      </c>
    </row>
    <row r="1627" spans="1:6" x14ac:dyDescent="0.25">
      <c r="A1627" s="564">
        <v>7.2</v>
      </c>
      <c r="B1627" s="206" t="s">
        <v>227</v>
      </c>
      <c r="C1627" s="268">
        <v>151</v>
      </c>
      <c r="D1627" s="269" t="s">
        <v>99</v>
      </c>
      <c r="E1627" s="18"/>
      <c r="F1627" s="270">
        <f>ROUND(C1627*E1627,2)</f>
        <v>0</v>
      </c>
    </row>
    <row r="1628" spans="1:6" x14ac:dyDescent="0.25">
      <c r="A1628" s="271"/>
      <c r="B1628" s="565"/>
      <c r="C1628" s="566"/>
      <c r="D1628" s="22"/>
      <c r="E1628" s="873"/>
      <c r="F1628" s="563"/>
    </row>
    <row r="1629" spans="1:6" x14ac:dyDescent="0.25">
      <c r="A1629" s="263">
        <v>8</v>
      </c>
      <c r="B1629" s="569" t="s">
        <v>586</v>
      </c>
      <c r="C1629" s="566"/>
      <c r="D1629" s="22"/>
      <c r="E1629" s="873"/>
      <c r="F1629" s="563"/>
    </row>
    <row r="1630" spans="1:6" x14ac:dyDescent="0.25">
      <c r="A1630" s="564">
        <v>8.1</v>
      </c>
      <c r="B1630" s="565" t="s">
        <v>555</v>
      </c>
      <c r="C1630" s="566">
        <v>1</v>
      </c>
      <c r="D1630" s="22" t="s">
        <v>10</v>
      </c>
      <c r="E1630" s="18"/>
      <c r="F1630" s="270">
        <f>ROUND(C1630*E1630,2)</f>
        <v>0</v>
      </c>
    </row>
    <row r="1631" spans="1:6" x14ac:dyDescent="0.25">
      <c r="A1631" s="564">
        <v>8.1999999999999993</v>
      </c>
      <c r="B1631" s="206" t="s">
        <v>781</v>
      </c>
      <c r="C1631" s="566">
        <v>1</v>
      </c>
      <c r="D1631" s="22" t="s">
        <v>10</v>
      </c>
      <c r="E1631" s="18"/>
      <c r="F1631" s="270">
        <f>ROUND(C1631*E1631,2)</f>
        <v>0</v>
      </c>
    </row>
    <row r="1632" spans="1:6" x14ac:dyDescent="0.25">
      <c r="A1632" s="564">
        <v>8.3000000000000007</v>
      </c>
      <c r="B1632" s="206" t="s">
        <v>996</v>
      </c>
      <c r="C1632" s="268">
        <v>1</v>
      </c>
      <c r="D1632" s="269" t="s">
        <v>10</v>
      </c>
      <c r="E1632" s="18"/>
      <c r="F1632" s="270">
        <f>ROUND(C1632*E1632,2)</f>
        <v>0</v>
      </c>
    </row>
    <row r="1633" spans="1:6" x14ac:dyDescent="0.25">
      <c r="A1633" s="564"/>
      <c r="B1633" s="206"/>
      <c r="C1633" s="268"/>
      <c r="D1633" s="269"/>
      <c r="E1633" s="18"/>
      <c r="F1633" s="270"/>
    </row>
    <row r="1634" spans="1:6" x14ac:dyDescent="0.25">
      <c r="A1634" s="273">
        <v>9</v>
      </c>
      <c r="B1634" s="20" t="s">
        <v>223</v>
      </c>
      <c r="C1634" s="19">
        <v>1</v>
      </c>
      <c r="D1634" s="288" t="s">
        <v>25</v>
      </c>
      <c r="E1634" s="49"/>
      <c r="F1634" s="572">
        <f t="shared" ref="F1634" si="225">ROUND(C1634*E1634,2)</f>
        <v>0</v>
      </c>
    </row>
    <row r="1635" spans="1:6" x14ac:dyDescent="0.25">
      <c r="A1635" s="573"/>
      <c r="B1635" s="20"/>
      <c r="C1635" s="19"/>
      <c r="D1635" s="288"/>
      <c r="E1635" s="49"/>
      <c r="F1635" s="572"/>
    </row>
    <row r="1636" spans="1:6" x14ac:dyDescent="0.25">
      <c r="A1636" s="524" t="s">
        <v>15</v>
      </c>
      <c r="B1636" s="284" t="s">
        <v>556</v>
      </c>
      <c r="C1636" s="566"/>
      <c r="D1636" s="286"/>
      <c r="E1636" s="873"/>
      <c r="F1636" s="563"/>
    </row>
    <row r="1637" spans="1:6" x14ac:dyDescent="0.25">
      <c r="A1637" s="263">
        <v>1</v>
      </c>
      <c r="B1637" s="569" t="s">
        <v>587</v>
      </c>
      <c r="C1637" s="566"/>
      <c r="D1637" s="286"/>
      <c r="E1637" s="873"/>
      <c r="F1637" s="563"/>
    </row>
    <row r="1638" spans="1:6" x14ac:dyDescent="0.25">
      <c r="A1638" s="564">
        <v>1.1000000000000001</v>
      </c>
      <c r="B1638" s="520" t="s">
        <v>557</v>
      </c>
      <c r="C1638" s="566">
        <v>1.7</v>
      </c>
      <c r="D1638" s="288" t="s">
        <v>8</v>
      </c>
      <c r="E1638" s="18"/>
      <c r="F1638" s="270">
        <f>ROUND(C1638*E1638,2)</f>
        <v>0</v>
      </c>
    </row>
    <row r="1639" spans="1:6" x14ac:dyDescent="0.25">
      <c r="A1639" s="564">
        <v>1.2</v>
      </c>
      <c r="B1639" s="520" t="s">
        <v>558</v>
      </c>
      <c r="C1639" s="566">
        <v>0.56999999999999995</v>
      </c>
      <c r="D1639" s="288" t="s">
        <v>8</v>
      </c>
      <c r="E1639" s="18"/>
      <c r="F1639" s="270">
        <f>ROUND(C1639*E1639,2)</f>
        <v>0</v>
      </c>
    </row>
    <row r="1640" spans="1:6" x14ac:dyDescent="0.25">
      <c r="A1640" s="564">
        <v>1.3</v>
      </c>
      <c r="B1640" s="290" t="s">
        <v>559</v>
      </c>
      <c r="C1640" s="566">
        <v>1.52</v>
      </c>
      <c r="D1640" s="286" t="s">
        <v>8</v>
      </c>
      <c r="E1640" s="18"/>
      <c r="F1640" s="270">
        <f>ROUND(C1640*E1640,2)</f>
        <v>0</v>
      </c>
    </row>
    <row r="1641" spans="1:6" x14ac:dyDescent="0.25">
      <c r="A1641" s="564">
        <v>1.4</v>
      </c>
      <c r="B1641" s="290" t="s">
        <v>560</v>
      </c>
      <c r="C1641" s="566">
        <v>3.76</v>
      </c>
      <c r="D1641" s="286" t="s">
        <v>8</v>
      </c>
      <c r="E1641" s="18"/>
      <c r="F1641" s="270">
        <f>ROUND(C1641*E1641,2)</f>
        <v>0</v>
      </c>
    </row>
    <row r="1642" spans="1:6" x14ac:dyDescent="0.25">
      <c r="A1642" s="564">
        <v>1.5</v>
      </c>
      <c r="B1642" s="290" t="s">
        <v>561</v>
      </c>
      <c r="C1642" s="566">
        <v>0.32</v>
      </c>
      <c r="D1642" s="286" t="s">
        <v>8</v>
      </c>
      <c r="E1642" s="18"/>
      <c r="F1642" s="270">
        <f>ROUND(C1642*E1642,2)</f>
        <v>0</v>
      </c>
    </row>
    <row r="1643" spans="1:6" x14ac:dyDescent="0.25">
      <c r="A1643" s="87"/>
      <c r="B1643" s="164"/>
      <c r="C1643" s="164"/>
      <c r="D1643" s="164"/>
      <c r="E1643" s="871"/>
      <c r="F1643" s="266"/>
    </row>
    <row r="1644" spans="1:6" x14ac:dyDescent="0.25">
      <c r="A1644" s="263">
        <v>2</v>
      </c>
      <c r="B1644" s="284" t="s">
        <v>70</v>
      </c>
      <c r="C1644" s="566"/>
      <c r="D1644" s="286"/>
      <c r="E1644" s="873"/>
      <c r="F1644" s="563"/>
    </row>
    <row r="1645" spans="1:6" x14ac:dyDescent="0.25">
      <c r="A1645" s="564">
        <v>2.1</v>
      </c>
      <c r="B1645" s="290" t="s">
        <v>729</v>
      </c>
      <c r="C1645" s="566">
        <v>36.46</v>
      </c>
      <c r="D1645" s="286" t="s">
        <v>9</v>
      </c>
      <c r="E1645" s="18"/>
      <c r="F1645" s="270">
        <f>ROUND(C1645*E1645,2)</f>
        <v>0</v>
      </c>
    </row>
    <row r="1646" spans="1:6" x14ac:dyDescent="0.25">
      <c r="A1646" s="573"/>
      <c r="B1646" s="290"/>
      <c r="C1646" s="566"/>
      <c r="D1646" s="286"/>
      <c r="E1646" s="873"/>
      <c r="F1646" s="563"/>
    </row>
    <row r="1647" spans="1:6" x14ac:dyDescent="0.25">
      <c r="A1647" s="263">
        <v>3</v>
      </c>
      <c r="B1647" s="570" t="s">
        <v>19</v>
      </c>
      <c r="C1647" s="566"/>
      <c r="D1647" s="286"/>
      <c r="E1647" s="873"/>
      <c r="F1647" s="563"/>
    </row>
    <row r="1648" spans="1:6" x14ac:dyDescent="0.25">
      <c r="A1648" s="564">
        <v>3.1</v>
      </c>
      <c r="B1648" s="290" t="s">
        <v>20</v>
      </c>
      <c r="C1648" s="566">
        <v>41.84</v>
      </c>
      <c r="D1648" s="286" t="s">
        <v>9</v>
      </c>
      <c r="E1648" s="18"/>
      <c r="F1648" s="270">
        <f t="shared" ref="F1648:F1654" si="226">ROUND(C1648*E1648,2)</f>
        <v>0</v>
      </c>
    </row>
    <row r="1649" spans="1:6" x14ac:dyDescent="0.25">
      <c r="A1649" s="564">
        <v>3.2</v>
      </c>
      <c r="B1649" s="290" t="s">
        <v>29</v>
      </c>
      <c r="C1649" s="566">
        <v>42.54</v>
      </c>
      <c r="D1649" s="286" t="s">
        <v>9</v>
      </c>
      <c r="E1649" s="18"/>
      <c r="F1649" s="270">
        <f t="shared" si="226"/>
        <v>0</v>
      </c>
    </row>
    <row r="1650" spans="1:6" x14ac:dyDescent="0.25">
      <c r="A1650" s="564">
        <v>3.3</v>
      </c>
      <c r="B1650" s="290" t="s">
        <v>30</v>
      </c>
      <c r="C1650" s="566">
        <v>59.98</v>
      </c>
      <c r="D1650" s="286" t="s">
        <v>9</v>
      </c>
      <c r="E1650" s="18"/>
      <c r="F1650" s="270">
        <f t="shared" si="226"/>
        <v>0</v>
      </c>
    </row>
    <row r="1651" spans="1:6" x14ac:dyDescent="0.25">
      <c r="A1651" s="564">
        <v>3.4</v>
      </c>
      <c r="B1651" s="290" t="s">
        <v>562</v>
      </c>
      <c r="C1651" s="566">
        <v>18.32</v>
      </c>
      <c r="D1651" s="286" t="s">
        <v>9</v>
      </c>
      <c r="E1651" s="18"/>
      <c r="F1651" s="270">
        <f t="shared" si="226"/>
        <v>0</v>
      </c>
    </row>
    <row r="1652" spans="1:6" x14ac:dyDescent="0.25">
      <c r="A1652" s="564">
        <v>3.5</v>
      </c>
      <c r="B1652" s="290" t="s">
        <v>23</v>
      </c>
      <c r="C1652" s="566">
        <v>25.04</v>
      </c>
      <c r="D1652" s="286" t="s">
        <v>9</v>
      </c>
      <c r="E1652" s="18"/>
      <c r="F1652" s="270">
        <f t="shared" si="226"/>
        <v>0</v>
      </c>
    </row>
    <row r="1653" spans="1:6" x14ac:dyDescent="0.25">
      <c r="A1653" s="564">
        <v>3.6</v>
      </c>
      <c r="B1653" s="290" t="s">
        <v>24</v>
      </c>
      <c r="C1653" s="566">
        <v>95.4</v>
      </c>
      <c r="D1653" s="286" t="s">
        <v>11</v>
      </c>
      <c r="E1653" s="18"/>
      <c r="F1653" s="270">
        <f t="shared" si="226"/>
        <v>0</v>
      </c>
    </row>
    <row r="1654" spans="1:6" x14ac:dyDescent="0.25">
      <c r="A1654" s="564">
        <v>3.7</v>
      </c>
      <c r="B1654" s="290" t="s">
        <v>563</v>
      </c>
      <c r="C1654" s="566">
        <v>109.16</v>
      </c>
      <c r="D1654" s="286" t="s">
        <v>9</v>
      </c>
      <c r="E1654" s="18"/>
      <c r="F1654" s="270">
        <f t="shared" si="226"/>
        <v>0</v>
      </c>
    </row>
    <row r="1655" spans="1:6" x14ac:dyDescent="0.25">
      <c r="A1655" s="573"/>
      <c r="B1655" s="290"/>
      <c r="C1655" s="566"/>
      <c r="D1655" s="286"/>
      <c r="E1655" s="873"/>
      <c r="F1655" s="563"/>
    </row>
    <row r="1656" spans="1:6" x14ac:dyDescent="0.25">
      <c r="A1656" s="263">
        <v>4</v>
      </c>
      <c r="B1656" s="284" t="s">
        <v>76</v>
      </c>
      <c r="C1656" s="566"/>
      <c r="D1656" s="574"/>
      <c r="E1656" s="873"/>
      <c r="F1656" s="563"/>
    </row>
    <row r="1657" spans="1:6" x14ac:dyDescent="0.25">
      <c r="A1657" s="564">
        <v>4.0999999999999996</v>
      </c>
      <c r="B1657" s="290" t="s">
        <v>564</v>
      </c>
      <c r="C1657" s="566">
        <v>4.2</v>
      </c>
      <c r="D1657" s="575" t="s">
        <v>9</v>
      </c>
      <c r="E1657" s="18"/>
      <c r="F1657" s="270">
        <f>ROUND(C1657*E1657,2)</f>
        <v>0</v>
      </c>
    </row>
    <row r="1658" spans="1:6" x14ac:dyDescent="0.25">
      <c r="A1658" s="564">
        <v>4.2</v>
      </c>
      <c r="B1658" s="290" t="s">
        <v>775</v>
      </c>
      <c r="C1658" s="566">
        <v>1</v>
      </c>
      <c r="D1658" s="286" t="s">
        <v>10</v>
      </c>
      <c r="E1658" s="18"/>
      <c r="F1658" s="270">
        <f>ROUND(C1658*E1658,2)</f>
        <v>0</v>
      </c>
    </row>
    <row r="1659" spans="1:6" x14ac:dyDescent="0.25">
      <c r="A1659" s="564">
        <v>4.3</v>
      </c>
      <c r="B1659" s="199" t="s">
        <v>346</v>
      </c>
      <c r="C1659" s="566">
        <v>33.14</v>
      </c>
      <c r="D1659" s="575" t="s">
        <v>12</v>
      </c>
      <c r="E1659" s="18"/>
      <c r="F1659" s="270">
        <f>ROUND(C1659*E1659,2)</f>
        <v>0</v>
      </c>
    </row>
    <row r="1660" spans="1:6" x14ac:dyDescent="0.25">
      <c r="A1660" s="573"/>
      <c r="B1660" s="290"/>
      <c r="C1660" s="566"/>
      <c r="D1660" s="286"/>
      <c r="E1660" s="873"/>
      <c r="F1660" s="563"/>
    </row>
    <row r="1661" spans="1:6" x14ac:dyDescent="0.25">
      <c r="A1661" s="263">
        <v>5</v>
      </c>
      <c r="B1661" s="284" t="s">
        <v>588</v>
      </c>
      <c r="C1661" s="566"/>
      <c r="D1661" s="286"/>
      <c r="E1661" s="873"/>
      <c r="F1661" s="563"/>
    </row>
    <row r="1662" spans="1:6" x14ac:dyDescent="0.25">
      <c r="A1662" s="564">
        <v>5.0999999999999996</v>
      </c>
      <c r="B1662" s="206" t="s">
        <v>565</v>
      </c>
      <c r="C1662" s="566">
        <v>1</v>
      </c>
      <c r="D1662" s="286" t="s">
        <v>10</v>
      </c>
      <c r="E1662" s="873"/>
      <c r="F1662" s="270">
        <f>ROUND(C1662*E1662,2)</f>
        <v>0</v>
      </c>
    </row>
    <row r="1663" spans="1:6" x14ac:dyDescent="0.25">
      <c r="A1663" s="564">
        <v>5.2</v>
      </c>
      <c r="B1663" s="290" t="s">
        <v>566</v>
      </c>
      <c r="C1663" s="566">
        <v>2</v>
      </c>
      <c r="D1663" s="286" t="s">
        <v>10</v>
      </c>
      <c r="E1663" s="873"/>
      <c r="F1663" s="270">
        <f>ROUND(C1663*E1663,2)</f>
        <v>0</v>
      </c>
    </row>
    <row r="1664" spans="1:6" x14ac:dyDescent="0.25">
      <c r="A1664" s="564">
        <v>5.3</v>
      </c>
      <c r="B1664" s="290" t="s">
        <v>567</v>
      </c>
      <c r="C1664" s="566">
        <v>1</v>
      </c>
      <c r="D1664" s="286" t="s">
        <v>10</v>
      </c>
      <c r="E1664" s="873"/>
      <c r="F1664" s="270">
        <f>ROUND(C1664*E1664,2)</f>
        <v>0</v>
      </c>
    </row>
    <row r="1665" spans="1:6" x14ac:dyDescent="0.25">
      <c r="A1665" s="564">
        <v>5.4</v>
      </c>
      <c r="B1665" s="290" t="s">
        <v>568</v>
      </c>
      <c r="C1665" s="566">
        <v>2</v>
      </c>
      <c r="D1665" s="286" t="s">
        <v>10</v>
      </c>
      <c r="E1665" s="873"/>
      <c r="F1665" s="270">
        <f>ROUND(C1665*E1665,2)</f>
        <v>0</v>
      </c>
    </row>
    <row r="1666" spans="1:6" x14ac:dyDescent="0.25">
      <c r="A1666" s="573"/>
      <c r="B1666" s="290"/>
      <c r="C1666" s="566"/>
      <c r="D1666" s="286"/>
      <c r="E1666" s="873"/>
      <c r="F1666" s="563"/>
    </row>
    <row r="1667" spans="1:6" x14ac:dyDescent="0.25">
      <c r="A1667" s="576">
        <v>6</v>
      </c>
      <c r="B1667" s="577" t="s">
        <v>574</v>
      </c>
      <c r="C1667" s="578">
        <v>1</v>
      </c>
      <c r="D1667" s="579" t="s">
        <v>10</v>
      </c>
      <c r="E1667" s="873"/>
      <c r="F1667" s="270">
        <f>ROUND(C1667*E1667,2)</f>
        <v>0</v>
      </c>
    </row>
    <row r="1668" spans="1:6" x14ac:dyDescent="0.25">
      <c r="A1668" s="576"/>
      <c r="B1668" s="577"/>
      <c r="C1668" s="578"/>
      <c r="D1668" s="579"/>
      <c r="E1668" s="873"/>
      <c r="F1668" s="270"/>
    </row>
    <row r="1669" spans="1:6" x14ac:dyDescent="0.25">
      <c r="A1669" s="580" t="s">
        <v>28</v>
      </c>
      <c r="B1669" s="581" t="s">
        <v>648</v>
      </c>
      <c r="C1669" s="566"/>
      <c r="D1669" s="286"/>
      <c r="E1669" s="873"/>
      <c r="F1669" s="563"/>
    </row>
    <row r="1670" spans="1:6" ht="51" x14ac:dyDescent="0.25">
      <c r="A1670" s="568">
        <v>1</v>
      </c>
      <c r="B1670" s="211" t="s">
        <v>966</v>
      </c>
      <c r="C1670" s="582">
        <v>1</v>
      </c>
      <c r="D1670" s="583" t="s">
        <v>10</v>
      </c>
      <c r="E1670" s="873"/>
      <c r="F1670" s="584">
        <f t="shared" ref="F1670:F1676" si="227">C1670*E1670</f>
        <v>0</v>
      </c>
    </row>
    <row r="1671" spans="1:6" ht="38.25" x14ac:dyDescent="0.25">
      <c r="A1671" s="568">
        <v>2</v>
      </c>
      <c r="B1671" s="211" t="s">
        <v>968</v>
      </c>
      <c r="C1671" s="582">
        <v>1</v>
      </c>
      <c r="D1671" s="583" t="s">
        <v>10</v>
      </c>
      <c r="E1671" s="873"/>
      <c r="F1671" s="584">
        <f t="shared" si="227"/>
        <v>0</v>
      </c>
    </row>
    <row r="1672" spans="1:6" ht="38.25" x14ac:dyDescent="0.25">
      <c r="A1672" s="568">
        <v>3</v>
      </c>
      <c r="B1672" s="211" t="s">
        <v>1019</v>
      </c>
      <c r="C1672" s="585">
        <v>2</v>
      </c>
      <c r="D1672" s="583" t="s">
        <v>10</v>
      </c>
      <c r="E1672" s="873"/>
      <c r="F1672" s="584">
        <f t="shared" si="227"/>
        <v>0</v>
      </c>
    </row>
    <row r="1673" spans="1:6" x14ac:dyDescent="0.25">
      <c r="A1673" s="568">
        <v>4</v>
      </c>
      <c r="B1673" s="211" t="s">
        <v>967</v>
      </c>
      <c r="C1673" s="585">
        <v>2</v>
      </c>
      <c r="D1673" s="583" t="s">
        <v>10</v>
      </c>
      <c r="E1673" s="873"/>
      <c r="F1673" s="584">
        <f t="shared" si="227"/>
        <v>0</v>
      </c>
    </row>
    <row r="1674" spans="1:6" x14ac:dyDescent="0.25">
      <c r="A1674" s="568">
        <v>5</v>
      </c>
      <c r="B1674" s="211" t="s">
        <v>969</v>
      </c>
      <c r="C1674" s="585">
        <v>2</v>
      </c>
      <c r="D1674" s="583" t="s">
        <v>10</v>
      </c>
      <c r="E1674" s="873"/>
      <c r="F1674" s="584">
        <f t="shared" si="227"/>
        <v>0</v>
      </c>
    </row>
    <row r="1675" spans="1:6" ht="38.25" x14ac:dyDescent="0.25">
      <c r="A1675" s="568">
        <v>6</v>
      </c>
      <c r="B1675" s="211" t="s">
        <v>970</v>
      </c>
      <c r="C1675" s="585">
        <v>2</v>
      </c>
      <c r="D1675" s="583" t="s">
        <v>10</v>
      </c>
      <c r="E1675" s="873"/>
      <c r="F1675" s="584">
        <f t="shared" si="227"/>
        <v>0</v>
      </c>
    </row>
    <row r="1676" spans="1:6" x14ac:dyDescent="0.25">
      <c r="A1676" s="568">
        <v>6</v>
      </c>
      <c r="B1676" s="211" t="s">
        <v>971</v>
      </c>
      <c r="C1676" s="582">
        <v>1</v>
      </c>
      <c r="D1676" s="583" t="s">
        <v>54</v>
      </c>
      <c r="E1676" s="873"/>
      <c r="F1676" s="584">
        <f t="shared" si="227"/>
        <v>0</v>
      </c>
    </row>
    <row r="1677" spans="1:6" ht="38.25" x14ac:dyDescent="0.25">
      <c r="A1677" s="568">
        <v>7</v>
      </c>
      <c r="B1677" s="212" t="s">
        <v>1134</v>
      </c>
      <c r="C1677" s="585">
        <v>1</v>
      </c>
      <c r="D1677" s="583" t="s">
        <v>10</v>
      </c>
      <c r="E1677" s="873"/>
      <c r="F1677" s="584">
        <f>C1677*E1677</f>
        <v>0</v>
      </c>
    </row>
    <row r="1678" spans="1:6" x14ac:dyDescent="0.25">
      <c r="A1678" s="568">
        <v>8</v>
      </c>
      <c r="B1678" s="211" t="s">
        <v>1055</v>
      </c>
      <c r="C1678" s="585">
        <v>1</v>
      </c>
      <c r="D1678" s="583" t="s">
        <v>10</v>
      </c>
      <c r="E1678" s="873"/>
      <c r="F1678" s="584">
        <f t="shared" ref="F1678" si="228">C1678*E1678</f>
        <v>0</v>
      </c>
    </row>
    <row r="1679" spans="1:6" x14ac:dyDescent="0.25">
      <c r="A1679" s="263"/>
      <c r="B1679" s="581"/>
      <c r="C1679" s="566"/>
      <c r="D1679" s="286"/>
      <c r="E1679" s="929"/>
      <c r="F1679" s="563"/>
    </row>
    <row r="1680" spans="1:6" x14ac:dyDescent="0.25">
      <c r="A1680" s="77" t="s">
        <v>32</v>
      </c>
      <c r="B1680" s="213" t="s">
        <v>1020</v>
      </c>
      <c r="C1680" s="19"/>
      <c r="D1680" s="43"/>
      <c r="E1680" s="862"/>
      <c r="F1680" s="215"/>
    </row>
    <row r="1681" spans="1:6" x14ac:dyDescent="0.25">
      <c r="A1681" s="216">
        <v>1</v>
      </c>
      <c r="B1681" s="217" t="s">
        <v>137</v>
      </c>
      <c r="C1681" s="218"/>
      <c r="D1681" s="219"/>
      <c r="E1681" s="863"/>
      <c r="F1681" s="220"/>
    </row>
    <row r="1682" spans="1:6" x14ac:dyDescent="0.25">
      <c r="A1682" s="221">
        <v>1.1000000000000001</v>
      </c>
      <c r="B1682" s="222" t="s">
        <v>66</v>
      </c>
      <c r="C1682" s="223">
        <v>1</v>
      </c>
      <c r="D1682" s="224" t="s">
        <v>54</v>
      </c>
      <c r="E1682" s="864"/>
      <c r="F1682" s="225">
        <f t="shared" ref="F1682" si="229">ROUND(C1682*E1682,2)</f>
        <v>0</v>
      </c>
    </row>
    <row r="1683" spans="1:6" x14ac:dyDescent="0.25">
      <c r="A1683" s="221"/>
      <c r="B1683" s="222"/>
      <c r="C1683" s="223"/>
      <c r="D1683" s="224"/>
      <c r="E1683" s="864"/>
      <c r="F1683" s="225"/>
    </row>
    <row r="1684" spans="1:6" x14ac:dyDescent="0.25">
      <c r="A1684" s="226">
        <v>2</v>
      </c>
      <c r="B1684" s="227" t="s">
        <v>17</v>
      </c>
      <c r="C1684" s="223"/>
      <c r="D1684" s="224"/>
      <c r="E1684" s="865"/>
      <c r="F1684" s="225"/>
    </row>
    <row r="1685" spans="1:6" x14ac:dyDescent="0.25">
      <c r="A1685" s="228">
        <v>2.1</v>
      </c>
      <c r="B1685" s="229" t="s">
        <v>767</v>
      </c>
      <c r="C1685" s="223">
        <f>1.1*0.6*(5.5*2+4.05*2)+(0.55*3.5*2.05)</f>
        <v>16.55</v>
      </c>
      <c r="D1685" s="224" t="s">
        <v>5</v>
      </c>
      <c r="E1685" s="864"/>
      <c r="F1685" s="225">
        <f t="shared" ref="F1685:F1688" si="230">ROUND(C1685*E1685,2)</f>
        <v>0</v>
      </c>
    </row>
    <row r="1686" spans="1:6" x14ac:dyDescent="0.25">
      <c r="A1686" s="228">
        <v>2.2000000000000002</v>
      </c>
      <c r="B1686" s="222" t="s">
        <v>1024</v>
      </c>
      <c r="C1686" s="223">
        <f>0.7*0.4*(5.5*2+4.05*2)</f>
        <v>5.35</v>
      </c>
      <c r="D1686" s="224" t="s">
        <v>6</v>
      </c>
      <c r="E1686" s="864"/>
      <c r="F1686" s="225">
        <f t="shared" si="230"/>
        <v>0</v>
      </c>
    </row>
    <row r="1687" spans="1:6" x14ac:dyDescent="0.25">
      <c r="A1687" s="228">
        <v>2.2999999999999998</v>
      </c>
      <c r="B1687" s="222" t="s">
        <v>1025</v>
      </c>
      <c r="C1687" s="223">
        <f>0.7*0.4*(5.5*2+4.05*2)</f>
        <v>5.35</v>
      </c>
      <c r="D1687" s="224" t="s">
        <v>6</v>
      </c>
      <c r="E1687" s="864"/>
      <c r="F1687" s="225">
        <f t="shared" si="230"/>
        <v>0</v>
      </c>
    </row>
    <row r="1688" spans="1:6" x14ac:dyDescent="0.25">
      <c r="A1688" s="228">
        <v>2.4</v>
      </c>
      <c r="B1688" s="230" t="s">
        <v>661</v>
      </c>
      <c r="C1688" s="223">
        <f>+(C1685-C1686)*1.3</f>
        <v>14.56</v>
      </c>
      <c r="D1688" s="231" t="s">
        <v>1026</v>
      </c>
      <c r="E1688" s="864"/>
      <c r="F1688" s="225">
        <f t="shared" si="230"/>
        <v>0</v>
      </c>
    </row>
    <row r="1689" spans="1:6" x14ac:dyDescent="0.25">
      <c r="A1689" s="228"/>
      <c r="B1689" s="222"/>
      <c r="C1689" s="223"/>
      <c r="D1689" s="224"/>
      <c r="E1689" s="864"/>
      <c r="F1689" s="225"/>
    </row>
    <row r="1690" spans="1:6" x14ac:dyDescent="0.25">
      <c r="A1690" s="226">
        <v>3</v>
      </c>
      <c r="B1690" s="217" t="s">
        <v>1027</v>
      </c>
      <c r="C1690" s="223"/>
      <c r="D1690" s="224"/>
      <c r="E1690" s="864"/>
      <c r="F1690" s="225"/>
    </row>
    <row r="1691" spans="1:6" x14ac:dyDescent="0.25">
      <c r="A1691" s="228">
        <v>3.1</v>
      </c>
      <c r="B1691" s="222" t="s">
        <v>1053</v>
      </c>
      <c r="C1691" s="223">
        <f>(5.5*2+4.05*2)*0.6*0.05</f>
        <v>0.56999999999999995</v>
      </c>
      <c r="D1691" s="224" t="s">
        <v>1028</v>
      </c>
      <c r="E1691" s="18"/>
      <c r="F1691" s="225">
        <f t="shared" ref="F1691" si="231">ROUND(C1691*E1691,2)</f>
        <v>0</v>
      </c>
    </row>
    <row r="1692" spans="1:6" x14ac:dyDescent="0.25">
      <c r="A1692" s="228">
        <v>3.2</v>
      </c>
      <c r="B1692" s="222" t="s">
        <v>124</v>
      </c>
      <c r="C1692" s="223">
        <f>(5.5*2+4.05*2)*0.6*0.3</f>
        <v>3.44</v>
      </c>
      <c r="D1692" s="224" t="s">
        <v>1028</v>
      </c>
      <c r="E1692" s="866"/>
      <c r="F1692" s="225">
        <f t="shared" ref="F1692:F1693" si="232">ROUND(E1692*C1692,2)</f>
        <v>0</v>
      </c>
    </row>
    <row r="1693" spans="1:6" x14ac:dyDescent="0.25">
      <c r="A1693" s="228">
        <v>3.3</v>
      </c>
      <c r="B1693" s="222" t="s">
        <v>1029</v>
      </c>
      <c r="C1693" s="223">
        <f>(5.5*2+4.05*2)*0.6*0.3</f>
        <v>3.44</v>
      </c>
      <c r="D1693" s="224" t="s">
        <v>1028</v>
      </c>
      <c r="E1693" s="866"/>
      <c r="F1693" s="225">
        <f t="shared" si="232"/>
        <v>0</v>
      </c>
    </row>
    <row r="1694" spans="1:6" x14ac:dyDescent="0.25">
      <c r="A1694" s="228">
        <v>3.4</v>
      </c>
      <c r="B1694" s="222" t="s">
        <v>1030</v>
      </c>
      <c r="C1694" s="223">
        <f>(0.6*0.2)*4.3*2</f>
        <v>1.03</v>
      </c>
      <c r="D1694" s="224" t="s">
        <v>1028</v>
      </c>
      <c r="E1694" s="866"/>
      <c r="F1694" s="225">
        <f t="shared" ref="F1694:F1699" si="233">ROUND(C1694*E1694,2)</f>
        <v>0</v>
      </c>
    </row>
    <row r="1695" spans="1:6" x14ac:dyDescent="0.25">
      <c r="A1695" s="228">
        <v>3.5</v>
      </c>
      <c r="B1695" s="222" t="s">
        <v>1031</v>
      </c>
      <c r="C1695" s="223">
        <f>(0.2*0.2)*4.3*2</f>
        <v>0.34</v>
      </c>
      <c r="D1695" s="224" t="s">
        <v>1028</v>
      </c>
      <c r="E1695" s="866"/>
      <c r="F1695" s="225">
        <f t="shared" si="233"/>
        <v>0</v>
      </c>
    </row>
    <row r="1696" spans="1:6" x14ac:dyDescent="0.25">
      <c r="A1696" s="228">
        <v>3.6</v>
      </c>
      <c r="B1696" s="222" t="s">
        <v>1032</v>
      </c>
      <c r="C1696" s="223">
        <f>2.2*0.61*0.2</f>
        <v>0.27</v>
      </c>
      <c r="D1696" s="224" t="s">
        <v>1028</v>
      </c>
      <c r="E1696" s="866"/>
      <c r="F1696" s="225">
        <f t="shared" si="233"/>
        <v>0</v>
      </c>
    </row>
    <row r="1697" spans="1:6" x14ac:dyDescent="0.25">
      <c r="A1697" s="228">
        <v>3.7</v>
      </c>
      <c r="B1697" s="222" t="s">
        <v>1033</v>
      </c>
      <c r="C1697" s="223">
        <f>(4.7+1.28+0.97+4.7+1.5)*(0.2*0.2)</f>
        <v>0.53</v>
      </c>
      <c r="D1697" s="224" t="s">
        <v>1028</v>
      </c>
      <c r="E1697" s="866"/>
      <c r="F1697" s="225">
        <f t="shared" si="233"/>
        <v>0</v>
      </c>
    </row>
    <row r="1698" spans="1:6" x14ac:dyDescent="0.25">
      <c r="A1698" s="228">
        <v>3.8</v>
      </c>
      <c r="B1698" s="222" t="s">
        <v>1034</v>
      </c>
      <c r="C1698" s="223">
        <f>+(4.7+3.55+4.7+4.45)*0.2*0.2</f>
        <v>0.7</v>
      </c>
      <c r="D1698" s="224" t="s">
        <v>1028</v>
      </c>
      <c r="E1698" s="866"/>
      <c r="F1698" s="225">
        <f t="shared" si="233"/>
        <v>0</v>
      </c>
    </row>
    <row r="1699" spans="1:6" x14ac:dyDescent="0.25">
      <c r="A1699" s="228">
        <v>3.9</v>
      </c>
      <c r="B1699" s="222" t="s">
        <v>1035</v>
      </c>
      <c r="C1699" s="223">
        <f>6.3*6.05*0.15</f>
        <v>5.72</v>
      </c>
      <c r="D1699" s="224" t="s">
        <v>1028</v>
      </c>
      <c r="E1699" s="866"/>
      <c r="F1699" s="225">
        <f t="shared" si="233"/>
        <v>0</v>
      </c>
    </row>
    <row r="1700" spans="1:6" ht="25.5" x14ac:dyDescent="0.25">
      <c r="A1700" s="586">
        <v>3.1</v>
      </c>
      <c r="B1700" s="222" t="s">
        <v>1036</v>
      </c>
      <c r="C1700" s="223">
        <f>4.7*4.45*0.1</f>
        <v>2.09</v>
      </c>
      <c r="D1700" s="224" t="s">
        <v>1028</v>
      </c>
      <c r="E1700" s="864"/>
      <c r="F1700" s="225">
        <f>ROUND(C1700*E1700,2)</f>
        <v>0</v>
      </c>
    </row>
    <row r="1701" spans="1:6" x14ac:dyDescent="0.25">
      <c r="A1701" s="228"/>
      <c r="B1701" s="222"/>
      <c r="C1701" s="223"/>
      <c r="D1701" s="224"/>
      <c r="E1701" s="864"/>
      <c r="F1701" s="225"/>
    </row>
    <row r="1702" spans="1:6" x14ac:dyDescent="0.25">
      <c r="A1702" s="226">
        <v>4</v>
      </c>
      <c r="B1702" s="217" t="s">
        <v>1037</v>
      </c>
      <c r="C1702" s="223"/>
      <c r="D1702" s="224"/>
      <c r="E1702" s="864"/>
      <c r="F1702" s="225"/>
    </row>
    <row r="1703" spans="1:6" x14ac:dyDescent="0.25">
      <c r="A1703" s="228">
        <v>4.0999999999999996</v>
      </c>
      <c r="B1703" s="222" t="s">
        <v>1038</v>
      </c>
      <c r="C1703" s="223">
        <f>0.6*(4.7+3.55+4.7+4.45)</f>
        <v>10.44</v>
      </c>
      <c r="D1703" s="224" t="s">
        <v>9</v>
      </c>
      <c r="E1703" s="864"/>
      <c r="F1703" s="225">
        <f t="shared" ref="F1703:F1705" si="234">ROUND(E1703*C1703,2)</f>
        <v>0</v>
      </c>
    </row>
    <row r="1704" spans="1:6" x14ac:dyDescent="0.25">
      <c r="A1704" s="228">
        <v>4.2</v>
      </c>
      <c r="B1704" s="222" t="s">
        <v>1039</v>
      </c>
      <c r="C1704" s="223">
        <f>+(4.7+3.55+4.7+1.28+0.97)*3.6-(3.6*0.6)*2-(1.5*1.6)-(13.15*0.2)</f>
        <v>45.37</v>
      </c>
      <c r="D1704" s="224" t="s">
        <v>9</v>
      </c>
      <c r="E1704" s="864"/>
      <c r="F1704" s="225">
        <f t="shared" si="234"/>
        <v>0</v>
      </c>
    </row>
    <row r="1705" spans="1:6" x14ac:dyDescent="0.25">
      <c r="A1705" s="228">
        <v>4.3</v>
      </c>
      <c r="B1705" s="222" t="s">
        <v>1040</v>
      </c>
      <c r="C1705" s="223">
        <f>(3.6+3.55)*0.6</f>
        <v>4.29</v>
      </c>
      <c r="D1705" s="224" t="s">
        <v>9</v>
      </c>
      <c r="E1705" s="864"/>
      <c r="F1705" s="225">
        <f t="shared" si="234"/>
        <v>0</v>
      </c>
    </row>
    <row r="1706" spans="1:6" x14ac:dyDescent="0.25">
      <c r="A1706" s="228"/>
      <c r="B1706" s="222"/>
      <c r="C1706" s="223"/>
      <c r="D1706" s="224"/>
      <c r="E1706" s="864"/>
      <c r="F1706" s="225"/>
    </row>
    <row r="1707" spans="1:6" x14ac:dyDescent="0.25">
      <c r="A1707" s="226">
        <v>5</v>
      </c>
      <c r="B1707" s="232" t="s">
        <v>19</v>
      </c>
      <c r="C1707" s="233"/>
      <c r="D1707" s="234"/>
      <c r="E1707" s="867"/>
      <c r="F1707" s="235"/>
    </row>
    <row r="1708" spans="1:6" x14ac:dyDescent="0.25">
      <c r="A1708" s="228">
        <v>5.0999999999999996</v>
      </c>
      <c r="B1708" s="222" t="s">
        <v>37</v>
      </c>
      <c r="C1708" s="223">
        <f>20.92+(18.3*3.6)-(2.2*2.77)-(3.6*0.6*2)-(1.5*1.6)+(3.5*2+2.15)*0.1</f>
        <v>74.900000000000006</v>
      </c>
      <c r="D1708" s="224" t="s">
        <v>9</v>
      </c>
      <c r="E1708" s="864"/>
      <c r="F1708" s="225">
        <f t="shared" ref="F1708:F1716" si="235">ROUND(E1708*C1708,2)</f>
        <v>0</v>
      </c>
    </row>
    <row r="1709" spans="1:6" x14ac:dyDescent="0.25">
      <c r="A1709" s="228">
        <v>5.2</v>
      </c>
      <c r="B1709" s="222" t="s">
        <v>30</v>
      </c>
      <c r="C1709" s="223">
        <f>+(19.9*3.6)-(3.6*0.6*2)-(1.6*1.5)-(2.2*2.77)+13.37</f>
        <v>72.2</v>
      </c>
      <c r="D1709" s="224" t="s">
        <v>9</v>
      </c>
      <c r="E1709" s="864"/>
      <c r="F1709" s="225">
        <f t="shared" si="235"/>
        <v>0</v>
      </c>
    </row>
    <row r="1710" spans="1:6" x14ac:dyDescent="0.25">
      <c r="A1710" s="228">
        <v>5.3</v>
      </c>
      <c r="B1710" s="222" t="s">
        <v>121</v>
      </c>
      <c r="C1710" s="223">
        <v>38.119999999999997</v>
      </c>
      <c r="D1710" s="224" t="s">
        <v>9</v>
      </c>
      <c r="E1710" s="864"/>
      <c r="F1710" s="225">
        <f t="shared" si="235"/>
        <v>0</v>
      </c>
    </row>
    <row r="1711" spans="1:6" x14ac:dyDescent="0.25">
      <c r="A1711" s="228">
        <v>5.4</v>
      </c>
      <c r="B1711" s="222" t="s">
        <v>1041</v>
      </c>
      <c r="C1711" s="223">
        <f>(0.65*2+0.46*2+0.2*6)*3.6+(20.92)+(4.7*2+3.55)*0.2*2+(1.5*0.2*2)+13.37+(0.61*2.2)*2</f>
        <v>55.07</v>
      </c>
      <c r="D1711" s="224" t="s">
        <v>9</v>
      </c>
      <c r="E1711" s="864"/>
      <c r="F1711" s="225">
        <f t="shared" si="235"/>
        <v>0</v>
      </c>
    </row>
    <row r="1712" spans="1:6" x14ac:dyDescent="0.25">
      <c r="A1712" s="228">
        <v>5.5</v>
      </c>
      <c r="B1712" s="222" t="s">
        <v>24</v>
      </c>
      <c r="C1712" s="223">
        <f>2.2*4+2.77*2+3.6*4+1.6*4+1.5*4</f>
        <v>41.14</v>
      </c>
      <c r="D1712" s="224" t="s">
        <v>11</v>
      </c>
      <c r="E1712" s="864"/>
      <c r="F1712" s="225">
        <f t="shared" si="235"/>
        <v>0</v>
      </c>
    </row>
    <row r="1713" spans="1:6" x14ac:dyDescent="0.25">
      <c r="A1713" s="228">
        <v>5.6</v>
      </c>
      <c r="B1713" s="222" t="s">
        <v>35</v>
      </c>
      <c r="C1713" s="223">
        <f>6.3*4</f>
        <v>25.2</v>
      </c>
      <c r="D1713" s="224" t="s">
        <v>11</v>
      </c>
      <c r="E1713" s="864"/>
      <c r="F1713" s="225">
        <f t="shared" si="235"/>
        <v>0</v>
      </c>
    </row>
    <row r="1714" spans="1:6" x14ac:dyDescent="0.25">
      <c r="A1714" s="228">
        <v>5.7</v>
      </c>
      <c r="B1714" s="222" t="s">
        <v>859</v>
      </c>
      <c r="C1714" s="223">
        <f>6*4</f>
        <v>24</v>
      </c>
      <c r="D1714" s="224" t="s">
        <v>11</v>
      </c>
      <c r="E1714" s="864"/>
      <c r="F1714" s="225">
        <f t="shared" si="235"/>
        <v>0</v>
      </c>
    </row>
    <row r="1715" spans="1:6" x14ac:dyDescent="0.25">
      <c r="A1715" s="228">
        <v>5.8</v>
      </c>
      <c r="B1715" s="236" t="s">
        <v>1042</v>
      </c>
      <c r="C1715" s="223">
        <v>2</v>
      </c>
      <c r="D1715" s="224" t="s">
        <v>10</v>
      </c>
      <c r="E1715" s="864"/>
      <c r="F1715" s="225">
        <f t="shared" si="235"/>
        <v>0</v>
      </c>
    </row>
    <row r="1716" spans="1:6" x14ac:dyDescent="0.25">
      <c r="A1716" s="228">
        <v>5.9</v>
      </c>
      <c r="B1716" s="222" t="s">
        <v>1043</v>
      </c>
      <c r="C1716" s="223">
        <f>+C1709+C1708+(3.6*0.6*2*2)</f>
        <v>155.74</v>
      </c>
      <c r="D1716" s="224" t="s">
        <v>9</v>
      </c>
      <c r="E1716" s="864"/>
      <c r="F1716" s="225">
        <f t="shared" si="235"/>
        <v>0</v>
      </c>
    </row>
    <row r="1717" spans="1:6" x14ac:dyDescent="0.25">
      <c r="A1717" s="228"/>
      <c r="B1717" s="222"/>
      <c r="C1717" s="223"/>
      <c r="D1717" s="224"/>
      <c r="E1717" s="864"/>
      <c r="F1717" s="225">
        <v>0</v>
      </c>
    </row>
    <row r="1718" spans="1:6" x14ac:dyDescent="0.25">
      <c r="A1718" s="226">
        <v>6</v>
      </c>
      <c r="B1718" s="237" t="s">
        <v>1044</v>
      </c>
      <c r="C1718" s="233">
        <f>6.3*4*0.8</f>
        <v>20.16</v>
      </c>
      <c r="D1718" s="238" t="s">
        <v>9</v>
      </c>
      <c r="E1718" s="868"/>
      <c r="F1718" s="107">
        <f>ROUND(E1718*C1718,2)</f>
        <v>0</v>
      </c>
    </row>
    <row r="1719" spans="1:6" x14ac:dyDescent="0.25">
      <c r="A1719" s="228"/>
      <c r="B1719" s="222"/>
      <c r="C1719" s="223"/>
      <c r="D1719" s="224"/>
      <c r="E1719" s="864"/>
      <c r="F1719" s="225"/>
    </row>
    <row r="1720" spans="1:6" x14ac:dyDescent="0.25">
      <c r="A1720" s="226">
        <v>7</v>
      </c>
      <c r="B1720" s="232" t="s">
        <v>1045</v>
      </c>
      <c r="C1720" s="233"/>
      <c r="D1720" s="239"/>
      <c r="E1720" s="869"/>
      <c r="F1720" s="235"/>
    </row>
    <row r="1721" spans="1:6" x14ac:dyDescent="0.25">
      <c r="A1721" s="228">
        <v>7.1</v>
      </c>
      <c r="B1721" s="222" t="s">
        <v>1046</v>
      </c>
      <c r="C1721" s="233">
        <v>1</v>
      </c>
      <c r="D1721" s="238" t="s">
        <v>10</v>
      </c>
      <c r="E1721" s="864"/>
      <c r="F1721" s="225">
        <f t="shared" ref="F1721" si="236">+ROUND(C1721*E1721,2)</f>
        <v>0</v>
      </c>
    </row>
    <row r="1722" spans="1:6" x14ac:dyDescent="0.25">
      <c r="A1722" s="228">
        <v>7.2</v>
      </c>
      <c r="B1722" s="222" t="s">
        <v>1047</v>
      </c>
      <c r="C1722" s="233">
        <v>1</v>
      </c>
      <c r="D1722" s="239" t="s">
        <v>10</v>
      </c>
      <c r="E1722" s="864"/>
      <c r="F1722" s="225">
        <f t="shared" ref="F1722" si="237">ROUND(E1722*C1722,2)</f>
        <v>0</v>
      </c>
    </row>
    <row r="1723" spans="1:6" x14ac:dyDescent="0.25">
      <c r="A1723" s="228"/>
      <c r="B1723" s="222"/>
      <c r="C1723" s="223"/>
      <c r="D1723" s="224"/>
      <c r="E1723" s="864"/>
      <c r="F1723" s="225"/>
    </row>
    <row r="1724" spans="1:6" x14ac:dyDescent="0.25">
      <c r="A1724" s="226">
        <v>8</v>
      </c>
      <c r="B1724" s="232" t="s">
        <v>1048</v>
      </c>
      <c r="C1724" s="240"/>
      <c r="D1724" s="239"/>
      <c r="E1724" s="867"/>
      <c r="F1724" s="235"/>
    </row>
    <row r="1725" spans="1:6" x14ac:dyDescent="0.25">
      <c r="A1725" s="228">
        <v>8.1</v>
      </c>
      <c r="B1725" s="222" t="s">
        <v>1049</v>
      </c>
      <c r="C1725" s="223">
        <v>4</v>
      </c>
      <c r="D1725" s="224" t="s">
        <v>10</v>
      </c>
      <c r="E1725" s="864"/>
      <c r="F1725" s="225">
        <f t="shared" ref="F1725:F1726" si="238">ROUND(E1725*C1725,2)</f>
        <v>0</v>
      </c>
    </row>
    <row r="1726" spans="1:6" x14ac:dyDescent="0.25">
      <c r="A1726" s="228">
        <v>8.1999999999999993</v>
      </c>
      <c r="B1726" s="222" t="s">
        <v>1050</v>
      </c>
      <c r="C1726" s="223">
        <v>2</v>
      </c>
      <c r="D1726" s="224" t="s">
        <v>10</v>
      </c>
      <c r="E1726" s="864"/>
      <c r="F1726" s="225">
        <f t="shared" si="238"/>
        <v>0</v>
      </c>
    </row>
    <row r="1727" spans="1:6" x14ac:dyDescent="0.25">
      <c r="A1727" s="228">
        <v>8.3000000000000007</v>
      </c>
      <c r="B1727" s="222" t="s">
        <v>79</v>
      </c>
      <c r="C1727" s="223">
        <v>1</v>
      </c>
      <c r="D1727" s="224" t="s">
        <v>10</v>
      </c>
      <c r="E1727" s="864"/>
      <c r="F1727" s="225">
        <f t="shared" ref="F1727" si="239">C1727*E1727</f>
        <v>0</v>
      </c>
    </row>
    <row r="1728" spans="1:6" x14ac:dyDescent="0.25">
      <c r="A1728" s="228">
        <v>8.4</v>
      </c>
      <c r="B1728" s="222" t="s">
        <v>1051</v>
      </c>
      <c r="C1728" s="223">
        <v>1</v>
      </c>
      <c r="D1728" s="224" t="s">
        <v>10</v>
      </c>
      <c r="E1728" s="864"/>
      <c r="F1728" s="225">
        <f>ROUND(C1728*E1728,2)</f>
        <v>0</v>
      </c>
    </row>
    <row r="1729" spans="1:6" x14ac:dyDescent="0.25">
      <c r="A1729" s="228"/>
      <c r="B1729" s="222"/>
      <c r="C1729" s="223"/>
      <c r="D1729" s="224"/>
      <c r="E1729" s="864"/>
      <c r="F1729" s="225"/>
    </row>
    <row r="1730" spans="1:6" x14ac:dyDescent="0.25">
      <c r="A1730" s="226">
        <v>9</v>
      </c>
      <c r="B1730" s="241" t="s">
        <v>1052</v>
      </c>
      <c r="C1730" s="242">
        <v>1</v>
      </c>
      <c r="D1730" s="239" t="s">
        <v>10</v>
      </c>
      <c r="E1730" s="870"/>
      <c r="F1730" s="107">
        <f t="shared" ref="F1730" si="240">ROUND(E1730*C1730,2)</f>
        <v>0</v>
      </c>
    </row>
    <row r="1731" spans="1:6" x14ac:dyDescent="0.25">
      <c r="A1731" s="243"/>
      <c r="B1731" s="241"/>
      <c r="C1731" s="242"/>
      <c r="D1731" s="244"/>
      <c r="E1731" s="870"/>
      <c r="F1731" s="108"/>
    </row>
    <row r="1732" spans="1:6" x14ac:dyDescent="0.25">
      <c r="A1732" s="243"/>
      <c r="B1732" s="241"/>
      <c r="C1732" s="242"/>
      <c r="D1732" s="244"/>
      <c r="E1732" s="870"/>
      <c r="F1732" s="108"/>
    </row>
    <row r="1733" spans="1:6" x14ac:dyDescent="0.25">
      <c r="A1733" s="226">
        <v>10</v>
      </c>
      <c r="B1733" s="241" t="s">
        <v>1056</v>
      </c>
      <c r="C1733" s="242"/>
      <c r="D1733" s="239"/>
      <c r="E1733" s="870"/>
      <c r="F1733" s="107"/>
    </row>
    <row r="1734" spans="1:6" x14ac:dyDescent="0.25">
      <c r="A1734" s="226"/>
      <c r="B1734" s="241" t="s">
        <v>260</v>
      </c>
      <c r="C1734" s="242"/>
      <c r="D1734" s="239"/>
      <c r="E1734" s="870"/>
      <c r="F1734" s="107"/>
    </row>
    <row r="1735" spans="1:6" x14ac:dyDescent="0.25">
      <c r="A1735" s="228">
        <v>10.1</v>
      </c>
      <c r="B1735" s="222" t="s">
        <v>13</v>
      </c>
      <c r="C1735" s="223">
        <v>1</v>
      </c>
      <c r="D1735" s="224" t="s">
        <v>25</v>
      </c>
      <c r="E1735" s="864"/>
      <c r="F1735" s="225">
        <f t="shared" ref="F1735" si="241">ROUND(C1735*E1735,2)</f>
        <v>0</v>
      </c>
    </row>
    <row r="1736" spans="1:6" x14ac:dyDescent="0.25">
      <c r="A1736" s="228"/>
      <c r="B1736" s="222" t="s">
        <v>260</v>
      </c>
      <c r="C1736" s="223"/>
      <c r="D1736" s="224"/>
      <c r="E1736" s="864"/>
      <c r="F1736" s="225"/>
    </row>
    <row r="1737" spans="1:6" x14ac:dyDescent="0.25">
      <c r="A1737" s="226">
        <v>10.199999999999999</v>
      </c>
      <c r="B1737" s="241" t="s">
        <v>7</v>
      </c>
      <c r="C1737" s="242"/>
      <c r="D1737" s="239"/>
      <c r="E1737" s="870"/>
      <c r="F1737" s="107"/>
    </row>
    <row r="1738" spans="1:6" ht="25.5" x14ac:dyDescent="0.25">
      <c r="A1738" s="106" t="s">
        <v>479</v>
      </c>
      <c r="B1738" s="10" t="s">
        <v>1057</v>
      </c>
      <c r="C1738" s="2">
        <v>1</v>
      </c>
      <c r="D1738" s="9" t="s">
        <v>25</v>
      </c>
      <c r="E1738" s="6"/>
      <c r="F1738" s="246">
        <f t="shared" ref="F1738" si="242">ROUND(C1738*E1738,2)</f>
        <v>0</v>
      </c>
    </row>
    <row r="1739" spans="1:6" x14ac:dyDescent="0.25">
      <c r="A1739" s="228"/>
      <c r="B1739" s="222" t="s">
        <v>260</v>
      </c>
      <c r="C1739" s="223"/>
      <c r="D1739" s="224"/>
      <c r="E1739" s="864"/>
      <c r="F1739" s="225"/>
    </row>
    <row r="1740" spans="1:6" x14ac:dyDescent="0.25">
      <c r="A1740" s="226">
        <v>10.3</v>
      </c>
      <c r="B1740" s="241" t="s">
        <v>1058</v>
      </c>
      <c r="C1740" s="242"/>
      <c r="D1740" s="239"/>
      <c r="E1740" s="870"/>
      <c r="F1740" s="107"/>
    </row>
    <row r="1741" spans="1:6" x14ac:dyDescent="0.25">
      <c r="A1741" s="228" t="s">
        <v>482</v>
      </c>
      <c r="B1741" s="222" t="s">
        <v>1059</v>
      </c>
      <c r="C1741" s="223">
        <v>0.9</v>
      </c>
      <c r="D1741" s="224" t="s">
        <v>8</v>
      </c>
      <c r="E1741" s="864"/>
      <c r="F1741" s="225">
        <f t="shared" ref="F1741:F1742" si="243">ROUND(C1741*E1741,2)</f>
        <v>0</v>
      </c>
    </row>
    <row r="1742" spans="1:6" x14ac:dyDescent="0.25">
      <c r="A1742" s="228" t="s">
        <v>483</v>
      </c>
      <c r="B1742" s="222" t="s">
        <v>1060</v>
      </c>
      <c r="C1742" s="223">
        <v>0.8</v>
      </c>
      <c r="D1742" s="224" t="s">
        <v>8</v>
      </c>
      <c r="E1742" s="864"/>
      <c r="F1742" s="225">
        <f t="shared" si="243"/>
        <v>0</v>
      </c>
    </row>
    <row r="1743" spans="1:6" x14ac:dyDescent="0.25">
      <c r="A1743" s="228"/>
      <c r="B1743" s="222" t="s">
        <v>260</v>
      </c>
      <c r="C1743" s="223"/>
      <c r="D1743" s="224"/>
      <c r="E1743" s="864"/>
      <c r="F1743" s="225"/>
    </row>
    <row r="1744" spans="1:6" x14ac:dyDescent="0.25">
      <c r="A1744" s="226">
        <v>10.4</v>
      </c>
      <c r="B1744" s="241" t="s">
        <v>1061</v>
      </c>
      <c r="C1744" s="242"/>
      <c r="D1744" s="239"/>
      <c r="E1744" s="870"/>
      <c r="F1744" s="107"/>
    </row>
    <row r="1745" spans="1:6" x14ac:dyDescent="0.25">
      <c r="A1745" s="228" t="s">
        <v>487</v>
      </c>
      <c r="B1745" s="222" t="s">
        <v>20</v>
      </c>
      <c r="C1745" s="223">
        <v>5.72</v>
      </c>
      <c r="D1745" s="224" t="s">
        <v>9</v>
      </c>
      <c r="E1745" s="864"/>
      <c r="F1745" s="225">
        <f t="shared" ref="F1745:F1749" si="244">ROUND(C1745*E1745,2)</f>
        <v>0</v>
      </c>
    </row>
    <row r="1746" spans="1:6" x14ac:dyDescent="0.25">
      <c r="A1746" s="228" t="s">
        <v>488</v>
      </c>
      <c r="B1746" s="222" t="s">
        <v>1062</v>
      </c>
      <c r="C1746" s="223">
        <v>5.72</v>
      </c>
      <c r="D1746" s="224" t="s">
        <v>9</v>
      </c>
      <c r="E1746" s="864"/>
      <c r="F1746" s="225">
        <f t="shared" si="244"/>
        <v>0</v>
      </c>
    </row>
    <row r="1747" spans="1:6" x14ac:dyDescent="0.25">
      <c r="A1747" s="228" t="s">
        <v>1054</v>
      </c>
      <c r="B1747" s="222" t="s">
        <v>24</v>
      </c>
      <c r="C1747" s="223">
        <v>20.2</v>
      </c>
      <c r="D1747" s="224" t="s">
        <v>9</v>
      </c>
      <c r="E1747" s="864"/>
      <c r="F1747" s="225">
        <f t="shared" si="244"/>
        <v>0</v>
      </c>
    </row>
    <row r="1748" spans="1:6" x14ac:dyDescent="0.25">
      <c r="A1748" s="228" t="s">
        <v>1076</v>
      </c>
      <c r="B1748" s="222" t="s">
        <v>1063</v>
      </c>
      <c r="C1748" s="223">
        <v>6.92</v>
      </c>
      <c r="D1748" s="224" t="s">
        <v>9</v>
      </c>
      <c r="E1748" s="864"/>
      <c r="F1748" s="225">
        <f t="shared" si="244"/>
        <v>0</v>
      </c>
    </row>
    <row r="1749" spans="1:6" x14ac:dyDescent="0.25">
      <c r="A1749" s="228" t="s">
        <v>1077</v>
      </c>
      <c r="B1749" s="222" t="s">
        <v>1064</v>
      </c>
      <c r="C1749" s="223">
        <v>10.99</v>
      </c>
      <c r="D1749" s="224" t="s">
        <v>9</v>
      </c>
      <c r="E1749" s="864"/>
      <c r="F1749" s="225">
        <f t="shared" si="244"/>
        <v>0</v>
      </c>
    </row>
    <row r="1750" spans="1:6" x14ac:dyDescent="0.25">
      <c r="A1750" s="228"/>
      <c r="B1750" s="222" t="s">
        <v>260</v>
      </c>
      <c r="C1750" s="223"/>
      <c r="D1750" s="224"/>
      <c r="E1750" s="864"/>
      <c r="F1750" s="225"/>
    </row>
    <row r="1751" spans="1:6" x14ac:dyDescent="0.25">
      <c r="A1751" s="226">
        <v>10.5</v>
      </c>
      <c r="B1751" s="241" t="s">
        <v>1065</v>
      </c>
      <c r="C1751" s="242"/>
      <c r="D1751" s="239"/>
      <c r="E1751" s="870"/>
      <c r="F1751" s="107"/>
    </row>
    <row r="1752" spans="1:6" x14ac:dyDescent="0.25">
      <c r="A1752" s="228" t="s">
        <v>107</v>
      </c>
      <c r="B1752" s="222" t="s">
        <v>13</v>
      </c>
      <c r="C1752" s="223">
        <v>1</v>
      </c>
      <c r="D1752" s="224" t="s">
        <v>25</v>
      </c>
      <c r="E1752" s="864"/>
      <c r="F1752" s="225">
        <f t="shared" ref="F1752" si="245">ROUND(C1752*E1752,2)</f>
        <v>0</v>
      </c>
    </row>
    <row r="1753" spans="1:6" x14ac:dyDescent="0.25">
      <c r="A1753" s="228"/>
      <c r="B1753" s="222" t="s">
        <v>260</v>
      </c>
      <c r="C1753" s="223"/>
      <c r="D1753" s="224"/>
      <c r="E1753" s="864"/>
      <c r="F1753" s="225"/>
    </row>
    <row r="1754" spans="1:6" ht="25.5" x14ac:dyDescent="0.25">
      <c r="A1754" s="88">
        <v>10.6</v>
      </c>
      <c r="B1754" s="10" t="s">
        <v>1057</v>
      </c>
      <c r="C1754" s="2">
        <v>1</v>
      </c>
      <c r="D1754" s="9" t="s">
        <v>25</v>
      </c>
      <c r="E1754" s="6"/>
      <c r="F1754" s="246">
        <f t="shared" ref="F1754" si="246">ROUND(C1754*E1754,2)</f>
        <v>0</v>
      </c>
    </row>
    <row r="1755" spans="1:6" x14ac:dyDescent="0.25">
      <c r="A1755" s="228"/>
      <c r="B1755" s="222" t="s">
        <v>260</v>
      </c>
      <c r="C1755" s="223"/>
      <c r="D1755" s="224"/>
      <c r="E1755" s="864"/>
      <c r="F1755" s="225"/>
    </row>
    <row r="1756" spans="1:6" x14ac:dyDescent="0.25">
      <c r="A1756" s="226">
        <v>10.7</v>
      </c>
      <c r="B1756" s="222" t="s">
        <v>1066</v>
      </c>
      <c r="C1756" s="223">
        <v>2.3199999999999998</v>
      </c>
      <c r="D1756" s="224" t="s">
        <v>8</v>
      </c>
      <c r="E1756" s="864"/>
      <c r="F1756" s="225">
        <f t="shared" ref="F1756:F1757" si="247">ROUND(C1756*E1756,2)</f>
        <v>0</v>
      </c>
    </row>
    <row r="1757" spans="1:6" x14ac:dyDescent="0.25">
      <c r="A1757" s="226">
        <v>10.8</v>
      </c>
      <c r="B1757" s="222" t="s">
        <v>1067</v>
      </c>
      <c r="C1757" s="223">
        <v>6.32</v>
      </c>
      <c r="D1757" s="224" t="s">
        <v>9</v>
      </c>
      <c r="E1757" s="864"/>
      <c r="F1757" s="225">
        <f t="shared" si="247"/>
        <v>0</v>
      </c>
    </row>
    <row r="1758" spans="1:6" x14ac:dyDescent="0.25">
      <c r="A1758" s="228"/>
      <c r="B1758" s="222" t="s">
        <v>260</v>
      </c>
      <c r="C1758" s="223"/>
      <c r="D1758" s="224"/>
      <c r="E1758" s="864"/>
      <c r="F1758" s="225"/>
    </row>
    <row r="1759" spans="1:6" x14ac:dyDescent="0.25">
      <c r="A1759" s="226">
        <v>10.9</v>
      </c>
      <c r="B1759" s="241" t="s">
        <v>1068</v>
      </c>
      <c r="C1759" s="242"/>
      <c r="D1759" s="239"/>
      <c r="E1759" s="870"/>
      <c r="F1759" s="107"/>
    </row>
    <row r="1760" spans="1:6" x14ac:dyDescent="0.25">
      <c r="A1760" s="228" t="s">
        <v>1078</v>
      </c>
      <c r="B1760" s="222" t="s">
        <v>1062</v>
      </c>
      <c r="C1760" s="223">
        <v>13.46</v>
      </c>
      <c r="D1760" s="224" t="s">
        <v>9</v>
      </c>
      <c r="E1760" s="864"/>
      <c r="F1760" s="225">
        <f t="shared" ref="F1760:F1763" si="248">ROUND(C1760*E1760,2)</f>
        <v>0</v>
      </c>
    </row>
    <row r="1761" spans="1:6" x14ac:dyDescent="0.25">
      <c r="A1761" s="228" t="s">
        <v>1079</v>
      </c>
      <c r="B1761" s="222" t="s">
        <v>24</v>
      </c>
      <c r="C1761" s="223">
        <v>33.4</v>
      </c>
      <c r="D1761" s="224" t="s">
        <v>9</v>
      </c>
      <c r="E1761" s="864"/>
      <c r="F1761" s="225">
        <f t="shared" si="248"/>
        <v>0</v>
      </c>
    </row>
    <row r="1762" spans="1:6" x14ac:dyDescent="0.25">
      <c r="A1762" s="228" t="s">
        <v>1080</v>
      </c>
      <c r="B1762" s="222" t="s">
        <v>1069</v>
      </c>
      <c r="C1762" s="223">
        <v>13.63</v>
      </c>
      <c r="D1762" s="224" t="s">
        <v>9</v>
      </c>
      <c r="E1762" s="864"/>
      <c r="F1762" s="225">
        <f t="shared" si="248"/>
        <v>0</v>
      </c>
    </row>
    <row r="1763" spans="1:6" x14ac:dyDescent="0.25">
      <c r="A1763" s="228" t="s">
        <v>1081</v>
      </c>
      <c r="B1763" s="222" t="s">
        <v>1070</v>
      </c>
      <c r="C1763" s="223">
        <v>15.1</v>
      </c>
      <c r="D1763" s="224" t="s">
        <v>9</v>
      </c>
      <c r="E1763" s="864"/>
      <c r="F1763" s="225">
        <f t="shared" si="248"/>
        <v>0</v>
      </c>
    </row>
    <row r="1764" spans="1:6" x14ac:dyDescent="0.25">
      <c r="A1764" s="228"/>
      <c r="B1764" s="222" t="s">
        <v>260</v>
      </c>
      <c r="C1764" s="223"/>
      <c r="D1764" s="224"/>
      <c r="E1764" s="864"/>
      <c r="F1764" s="225"/>
    </row>
    <row r="1765" spans="1:6" x14ac:dyDescent="0.25">
      <c r="A1765" s="247">
        <v>10.1</v>
      </c>
      <c r="B1765" s="241" t="s">
        <v>234</v>
      </c>
      <c r="C1765" s="242"/>
      <c r="D1765" s="239"/>
      <c r="E1765" s="870"/>
      <c r="F1765" s="107"/>
    </row>
    <row r="1766" spans="1:6" x14ac:dyDescent="0.25">
      <c r="A1766" s="228" t="s">
        <v>1082</v>
      </c>
      <c r="B1766" s="222" t="s">
        <v>1071</v>
      </c>
      <c r="C1766" s="223">
        <v>9.8699999999999992</v>
      </c>
      <c r="D1766" s="224" t="s">
        <v>1072</v>
      </c>
      <c r="E1766" s="864"/>
      <c r="F1766" s="225">
        <f t="shared" ref="F1766:F1768" si="249">ROUND(C1766*E1766,2)</f>
        <v>0</v>
      </c>
    </row>
    <row r="1767" spans="1:6" x14ac:dyDescent="0.25">
      <c r="A1767" s="228" t="s">
        <v>1083</v>
      </c>
      <c r="B1767" s="222" t="s">
        <v>1073</v>
      </c>
      <c r="C1767" s="223">
        <v>4</v>
      </c>
      <c r="D1767" s="224" t="s">
        <v>10</v>
      </c>
      <c r="E1767" s="864"/>
      <c r="F1767" s="225">
        <f t="shared" si="249"/>
        <v>0</v>
      </c>
    </row>
    <row r="1768" spans="1:6" x14ac:dyDescent="0.25">
      <c r="A1768" s="228" t="s">
        <v>1084</v>
      </c>
      <c r="B1768" s="222" t="s">
        <v>31</v>
      </c>
      <c r="C1768" s="223">
        <v>1</v>
      </c>
      <c r="D1768" s="224" t="s">
        <v>25</v>
      </c>
      <c r="E1768" s="864"/>
      <c r="F1768" s="225">
        <f t="shared" si="249"/>
        <v>0</v>
      </c>
    </row>
    <row r="1769" spans="1:6" x14ac:dyDescent="0.25">
      <c r="A1769" s="587"/>
      <c r="B1769" s="588"/>
      <c r="C1769" s="589"/>
      <c r="D1769" s="590"/>
      <c r="E1769" s="933"/>
      <c r="F1769" s="591"/>
    </row>
    <row r="1770" spans="1:6" x14ac:dyDescent="0.25">
      <c r="A1770" s="524" t="s">
        <v>34</v>
      </c>
      <c r="B1770" s="264" t="s">
        <v>406</v>
      </c>
      <c r="C1770" s="268"/>
      <c r="D1770" s="269"/>
      <c r="E1770" s="873"/>
      <c r="F1770" s="562"/>
    </row>
    <row r="1771" spans="1:6" x14ac:dyDescent="0.25">
      <c r="A1771" s="271"/>
      <c r="B1771" s="206"/>
      <c r="C1771" s="268"/>
      <c r="D1771" s="269"/>
      <c r="E1771" s="873"/>
      <c r="F1771" s="562"/>
    </row>
    <row r="1772" spans="1:6" x14ac:dyDescent="0.25">
      <c r="A1772" s="592">
        <v>1</v>
      </c>
      <c r="B1772" s="571" t="s">
        <v>66</v>
      </c>
      <c r="C1772" s="578">
        <v>1</v>
      </c>
      <c r="D1772" s="593" t="s">
        <v>25</v>
      </c>
      <c r="E1772" s="18"/>
      <c r="F1772" s="270">
        <f>ROUND(C1772*E1772,2)</f>
        <v>0</v>
      </c>
    </row>
    <row r="1773" spans="1:6" x14ac:dyDescent="0.25">
      <c r="A1773" s="592"/>
      <c r="B1773" s="594"/>
      <c r="C1773" s="578"/>
      <c r="D1773" s="593"/>
      <c r="E1773" s="873"/>
      <c r="F1773" s="562"/>
    </row>
    <row r="1774" spans="1:6" x14ac:dyDescent="0.25">
      <c r="A1774" s="96">
        <v>2</v>
      </c>
      <c r="B1774" s="284" t="s">
        <v>17</v>
      </c>
      <c r="C1774" s="285"/>
      <c r="D1774" s="286"/>
      <c r="E1774" s="901"/>
      <c r="F1774" s="436"/>
    </row>
    <row r="1775" spans="1:6" x14ac:dyDescent="0.25">
      <c r="A1775" s="287">
        <v>2.1</v>
      </c>
      <c r="B1775" s="229" t="s">
        <v>767</v>
      </c>
      <c r="C1775" s="285">
        <v>5.05</v>
      </c>
      <c r="D1775" s="288" t="s">
        <v>8</v>
      </c>
      <c r="E1775" s="18"/>
      <c r="F1775" s="436">
        <f>ROUND(C1775*E1775,2)</f>
        <v>0</v>
      </c>
    </row>
    <row r="1776" spans="1:6" x14ac:dyDescent="0.25">
      <c r="A1776" s="289">
        <v>2.2000000000000002</v>
      </c>
      <c r="B1776" s="290" t="s">
        <v>724</v>
      </c>
      <c r="C1776" s="285">
        <v>2.0699999999999998</v>
      </c>
      <c r="D1776" s="288" t="s">
        <v>6</v>
      </c>
      <c r="E1776" s="18"/>
      <c r="F1776" s="436">
        <f t="shared" ref="F1776:F1777" si="250">ROUND(C1776*E1776,2)</f>
        <v>0</v>
      </c>
    </row>
    <row r="1777" spans="1:6" x14ac:dyDescent="0.25">
      <c r="A1777" s="287">
        <v>2.2999999999999998</v>
      </c>
      <c r="B1777" s="290" t="s">
        <v>681</v>
      </c>
      <c r="C1777" s="285">
        <v>3.44</v>
      </c>
      <c r="D1777" s="288" t="s">
        <v>18</v>
      </c>
      <c r="E1777" s="18"/>
      <c r="F1777" s="436">
        <f t="shared" si="250"/>
        <v>0</v>
      </c>
    </row>
    <row r="1778" spans="1:6" x14ac:dyDescent="0.25">
      <c r="A1778" s="271"/>
      <c r="B1778" s="594"/>
      <c r="C1778" s="578"/>
      <c r="D1778" s="595"/>
      <c r="E1778" s="873"/>
      <c r="F1778" s="562"/>
    </row>
    <row r="1779" spans="1:6" x14ac:dyDescent="0.25">
      <c r="A1779" s="596">
        <v>3</v>
      </c>
      <c r="B1779" s="597" t="s">
        <v>963</v>
      </c>
      <c r="C1779" s="578"/>
      <c r="D1779" s="595"/>
      <c r="E1779" s="873"/>
      <c r="F1779" s="562"/>
    </row>
    <row r="1780" spans="1:6" x14ac:dyDescent="0.25">
      <c r="A1780" s="576">
        <v>3.1</v>
      </c>
      <c r="B1780" s="571" t="s">
        <v>306</v>
      </c>
      <c r="C1780" s="578">
        <v>1.45</v>
      </c>
      <c r="D1780" s="598" t="s">
        <v>8</v>
      </c>
      <c r="E1780" s="18"/>
      <c r="F1780" s="270">
        <f t="shared" ref="F1780:F1786" si="251">ROUND(C1780*E1780,2)</f>
        <v>0</v>
      </c>
    </row>
    <row r="1781" spans="1:6" x14ac:dyDescent="0.25">
      <c r="A1781" s="576">
        <v>3.2</v>
      </c>
      <c r="B1781" s="571" t="s">
        <v>308</v>
      </c>
      <c r="C1781" s="578">
        <v>0.32</v>
      </c>
      <c r="D1781" s="598" t="s">
        <v>8</v>
      </c>
      <c r="E1781" s="18"/>
      <c r="F1781" s="270">
        <f t="shared" si="251"/>
        <v>0</v>
      </c>
    </row>
    <row r="1782" spans="1:6" x14ac:dyDescent="0.25">
      <c r="A1782" s="576">
        <v>3.3</v>
      </c>
      <c r="B1782" s="199" t="s">
        <v>310</v>
      </c>
      <c r="C1782" s="578">
        <v>0.18</v>
      </c>
      <c r="D1782" s="598" t="s">
        <v>8</v>
      </c>
      <c r="E1782" s="18"/>
      <c r="F1782" s="270">
        <f t="shared" si="251"/>
        <v>0</v>
      </c>
    </row>
    <row r="1783" spans="1:6" x14ac:dyDescent="0.25">
      <c r="A1783" s="576">
        <v>3.4</v>
      </c>
      <c r="B1783" s="571" t="s">
        <v>312</v>
      </c>
      <c r="C1783" s="578">
        <v>0.11</v>
      </c>
      <c r="D1783" s="598" t="s">
        <v>8</v>
      </c>
      <c r="E1783" s="18"/>
      <c r="F1783" s="270">
        <f t="shared" si="251"/>
        <v>0</v>
      </c>
    </row>
    <row r="1784" spans="1:6" x14ac:dyDescent="0.25">
      <c r="A1784" s="576">
        <v>3.5</v>
      </c>
      <c r="B1784" s="571" t="s">
        <v>314</v>
      </c>
      <c r="C1784" s="578">
        <v>0.37</v>
      </c>
      <c r="D1784" s="598" t="s">
        <v>8</v>
      </c>
      <c r="E1784" s="18"/>
      <c r="F1784" s="270">
        <f t="shared" si="251"/>
        <v>0</v>
      </c>
    </row>
    <row r="1785" spans="1:6" x14ac:dyDescent="0.25">
      <c r="A1785" s="576">
        <v>3.6</v>
      </c>
      <c r="B1785" s="571" t="s">
        <v>316</v>
      </c>
      <c r="C1785" s="578">
        <v>0.12</v>
      </c>
      <c r="D1785" s="598" t="s">
        <v>8</v>
      </c>
      <c r="E1785" s="18"/>
      <c r="F1785" s="270">
        <f t="shared" si="251"/>
        <v>0</v>
      </c>
    </row>
    <row r="1786" spans="1:6" x14ac:dyDescent="0.25">
      <c r="A1786" s="576">
        <v>3.7</v>
      </c>
      <c r="B1786" s="571" t="s">
        <v>318</v>
      </c>
      <c r="C1786" s="578">
        <v>0.81</v>
      </c>
      <c r="D1786" s="598" t="s">
        <v>8</v>
      </c>
      <c r="E1786" s="18"/>
      <c r="F1786" s="270">
        <f t="shared" si="251"/>
        <v>0</v>
      </c>
    </row>
    <row r="1787" spans="1:6" x14ac:dyDescent="0.25">
      <c r="A1787" s="271"/>
      <c r="B1787" s="594"/>
      <c r="C1787" s="578"/>
      <c r="D1787" s="595"/>
      <c r="E1787" s="873"/>
      <c r="F1787" s="562"/>
    </row>
    <row r="1788" spans="1:6" x14ac:dyDescent="0.25">
      <c r="A1788" s="596">
        <v>4</v>
      </c>
      <c r="B1788" s="599" t="s">
        <v>569</v>
      </c>
      <c r="C1788" s="578"/>
      <c r="D1788" s="595"/>
      <c r="E1788" s="873"/>
      <c r="F1788" s="562"/>
    </row>
    <row r="1789" spans="1:6" x14ac:dyDescent="0.25">
      <c r="A1789" s="576">
        <v>4.0999999999999996</v>
      </c>
      <c r="B1789" s="20" t="s">
        <v>320</v>
      </c>
      <c r="C1789" s="578">
        <v>4.82</v>
      </c>
      <c r="D1789" s="593" t="s">
        <v>9</v>
      </c>
      <c r="E1789" s="18"/>
      <c r="F1789" s="270">
        <f t="shared" ref="F1789:F1790" si="252">ROUND(C1789*E1789,2)</f>
        <v>0</v>
      </c>
    </row>
    <row r="1790" spans="1:6" x14ac:dyDescent="0.25">
      <c r="A1790" s="576">
        <v>4.2</v>
      </c>
      <c r="B1790" s="20" t="s">
        <v>322</v>
      </c>
      <c r="C1790" s="578">
        <v>22.69</v>
      </c>
      <c r="D1790" s="593" t="s">
        <v>9</v>
      </c>
      <c r="E1790" s="18"/>
      <c r="F1790" s="270">
        <f t="shared" si="252"/>
        <v>0</v>
      </c>
    </row>
    <row r="1791" spans="1:6" x14ac:dyDescent="0.25">
      <c r="A1791" s="271"/>
      <c r="B1791" s="594"/>
      <c r="C1791" s="578"/>
      <c r="D1791" s="595"/>
      <c r="E1791" s="873"/>
      <c r="F1791" s="562"/>
    </row>
    <row r="1792" spans="1:6" x14ac:dyDescent="0.25">
      <c r="A1792" s="596">
        <v>5</v>
      </c>
      <c r="B1792" s="570" t="s">
        <v>36</v>
      </c>
      <c r="C1792" s="578"/>
      <c r="D1792" s="595"/>
      <c r="E1792" s="873"/>
      <c r="F1792" s="562"/>
    </row>
    <row r="1793" spans="1:6" x14ac:dyDescent="0.25">
      <c r="A1793" s="576">
        <v>5.0999999999999996</v>
      </c>
      <c r="B1793" s="571" t="s">
        <v>20</v>
      </c>
      <c r="C1793" s="578">
        <v>9.77</v>
      </c>
      <c r="D1793" s="593" t="s">
        <v>9</v>
      </c>
      <c r="E1793" s="18"/>
      <c r="F1793" s="270">
        <f t="shared" ref="F1793:F1803" si="253">ROUND(C1793*E1793,2)</f>
        <v>0</v>
      </c>
    </row>
    <row r="1794" spans="1:6" x14ac:dyDescent="0.25">
      <c r="A1794" s="576">
        <v>5.2</v>
      </c>
      <c r="B1794" s="571" t="s">
        <v>22</v>
      </c>
      <c r="C1794" s="578">
        <v>26.04</v>
      </c>
      <c r="D1794" s="593" t="s">
        <v>9</v>
      </c>
      <c r="E1794" s="18"/>
      <c r="F1794" s="270">
        <f t="shared" si="253"/>
        <v>0</v>
      </c>
    </row>
    <row r="1795" spans="1:6" x14ac:dyDescent="0.25">
      <c r="A1795" s="576">
        <v>5.3</v>
      </c>
      <c r="B1795" s="571" t="s">
        <v>30</v>
      </c>
      <c r="C1795" s="578">
        <v>20.94</v>
      </c>
      <c r="D1795" s="593" t="s">
        <v>9</v>
      </c>
      <c r="E1795" s="934"/>
      <c r="F1795" s="270">
        <f t="shared" si="253"/>
        <v>0</v>
      </c>
    </row>
    <row r="1796" spans="1:6" x14ac:dyDescent="0.25">
      <c r="A1796" s="576">
        <v>5.4</v>
      </c>
      <c r="B1796" s="571" t="s">
        <v>327</v>
      </c>
      <c r="C1796" s="578">
        <v>9.6199999999999992</v>
      </c>
      <c r="D1796" s="593" t="s">
        <v>9</v>
      </c>
      <c r="E1796" s="18"/>
      <c r="F1796" s="270">
        <f t="shared" si="253"/>
        <v>0</v>
      </c>
    </row>
    <row r="1797" spans="1:6" x14ac:dyDescent="0.25">
      <c r="A1797" s="576">
        <v>5.5</v>
      </c>
      <c r="B1797" s="571" t="s">
        <v>24</v>
      </c>
      <c r="C1797" s="578">
        <v>47.6</v>
      </c>
      <c r="D1797" s="595" t="s">
        <v>11</v>
      </c>
      <c r="E1797" s="934"/>
      <c r="F1797" s="270">
        <f t="shared" si="253"/>
        <v>0</v>
      </c>
    </row>
    <row r="1798" spans="1:6" x14ac:dyDescent="0.25">
      <c r="A1798" s="576">
        <v>5.6</v>
      </c>
      <c r="B1798" s="571" t="s">
        <v>35</v>
      </c>
      <c r="C1798" s="578">
        <v>2.02</v>
      </c>
      <c r="D1798" s="595" t="s">
        <v>11</v>
      </c>
      <c r="E1798" s="18"/>
      <c r="F1798" s="270">
        <f t="shared" si="253"/>
        <v>0</v>
      </c>
    </row>
    <row r="1799" spans="1:6" x14ac:dyDescent="0.25">
      <c r="A1799" s="576">
        <v>5.7</v>
      </c>
      <c r="B1799" s="571" t="s">
        <v>60</v>
      </c>
      <c r="C1799" s="578">
        <v>10.1</v>
      </c>
      <c r="D1799" s="595" t="s">
        <v>11</v>
      </c>
      <c r="E1799" s="18"/>
      <c r="F1799" s="270">
        <f t="shared" si="253"/>
        <v>0</v>
      </c>
    </row>
    <row r="1800" spans="1:6" x14ac:dyDescent="0.25">
      <c r="A1800" s="576">
        <v>5.8</v>
      </c>
      <c r="B1800" s="571" t="s">
        <v>332</v>
      </c>
      <c r="C1800" s="578">
        <v>6.02</v>
      </c>
      <c r="D1800" s="595" t="s">
        <v>11</v>
      </c>
      <c r="E1800" s="18"/>
      <c r="F1800" s="270">
        <f t="shared" si="253"/>
        <v>0</v>
      </c>
    </row>
    <row r="1801" spans="1:6" x14ac:dyDescent="0.25">
      <c r="A1801" s="576">
        <v>5.9</v>
      </c>
      <c r="B1801" s="571" t="s">
        <v>334</v>
      </c>
      <c r="C1801" s="578">
        <v>10.58</v>
      </c>
      <c r="D1801" s="593" t="s">
        <v>9</v>
      </c>
      <c r="E1801" s="18"/>
      <c r="F1801" s="270">
        <f t="shared" si="253"/>
        <v>0</v>
      </c>
    </row>
    <row r="1802" spans="1:6" x14ac:dyDescent="0.25">
      <c r="A1802" s="600">
        <v>5.0999999999999996</v>
      </c>
      <c r="B1802" s="571" t="s">
        <v>336</v>
      </c>
      <c r="C1802" s="578">
        <v>2.84</v>
      </c>
      <c r="D1802" s="593" t="s">
        <v>9</v>
      </c>
      <c r="E1802" s="18"/>
      <c r="F1802" s="270">
        <f t="shared" si="253"/>
        <v>0</v>
      </c>
    </row>
    <row r="1803" spans="1:6" x14ac:dyDescent="0.25">
      <c r="A1803" s="576">
        <v>5.1100000000000003</v>
      </c>
      <c r="B1803" s="571" t="s">
        <v>338</v>
      </c>
      <c r="C1803" s="578">
        <v>44.14</v>
      </c>
      <c r="D1803" s="593" t="s">
        <v>9</v>
      </c>
      <c r="E1803" s="18"/>
      <c r="F1803" s="270">
        <f t="shared" si="253"/>
        <v>0</v>
      </c>
    </row>
    <row r="1804" spans="1:6" x14ac:dyDescent="0.25">
      <c r="A1804" s="271"/>
      <c r="B1804" s="594"/>
      <c r="C1804" s="578"/>
      <c r="D1804" s="595"/>
      <c r="E1804" s="873"/>
      <c r="F1804" s="562"/>
    </row>
    <row r="1805" spans="1:6" x14ac:dyDescent="0.25">
      <c r="A1805" s="592">
        <v>6</v>
      </c>
      <c r="B1805" s="199" t="s">
        <v>339</v>
      </c>
      <c r="C1805" s="578">
        <v>5.3</v>
      </c>
      <c r="D1805" s="593" t="s">
        <v>9</v>
      </c>
      <c r="E1805" s="18"/>
      <c r="F1805" s="270">
        <f t="shared" ref="F1805" si="254">ROUND(C1805*E1805,2)</f>
        <v>0</v>
      </c>
    </row>
    <row r="1806" spans="1:6" x14ac:dyDescent="0.25">
      <c r="A1806" s="271"/>
      <c r="B1806" s="594"/>
      <c r="C1806" s="578"/>
      <c r="D1806" s="593"/>
      <c r="E1806" s="873"/>
      <c r="F1806" s="562"/>
    </row>
    <row r="1807" spans="1:6" x14ac:dyDescent="0.25">
      <c r="A1807" s="592">
        <v>7</v>
      </c>
      <c r="B1807" s="190" t="s">
        <v>793</v>
      </c>
      <c r="C1807" s="578">
        <v>6.06</v>
      </c>
      <c r="D1807" s="593" t="s">
        <v>9</v>
      </c>
      <c r="E1807" s="18"/>
      <c r="F1807" s="270">
        <f t="shared" ref="F1807" si="255">ROUND(C1807*E1807,2)</f>
        <v>0</v>
      </c>
    </row>
    <row r="1808" spans="1:6" x14ac:dyDescent="0.25">
      <c r="A1808" s="271"/>
      <c r="B1808" s="594"/>
      <c r="C1808" s="578"/>
      <c r="D1808" s="595"/>
      <c r="E1808" s="873"/>
      <c r="F1808" s="562"/>
    </row>
    <row r="1809" spans="1:6" x14ac:dyDescent="0.25">
      <c r="A1809" s="596">
        <v>8</v>
      </c>
      <c r="B1809" s="601" t="s">
        <v>570</v>
      </c>
      <c r="C1809" s="578"/>
      <c r="D1809" s="595"/>
      <c r="E1809" s="873"/>
      <c r="F1809" s="562"/>
    </row>
    <row r="1810" spans="1:6" x14ac:dyDescent="0.25">
      <c r="A1810" s="576">
        <v>8.1</v>
      </c>
      <c r="B1810" s="571" t="s">
        <v>341</v>
      </c>
      <c r="C1810" s="578">
        <v>15.2</v>
      </c>
      <c r="D1810" s="595" t="s">
        <v>11</v>
      </c>
      <c r="E1810" s="18"/>
      <c r="F1810" s="270">
        <f t="shared" ref="F1810:F1812" si="256">ROUND(C1810*E1810,2)</f>
        <v>0</v>
      </c>
    </row>
    <row r="1811" spans="1:6" x14ac:dyDescent="0.25">
      <c r="A1811" s="576">
        <v>8.1999999999999993</v>
      </c>
      <c r="B1811" s="199" t="s">
        <v>791</v>
      </c>
      <c r="C1811" s="578">
        <v>1</v>
      </c>
      <c r="D1811" s="579" t="s">
        <v>10</v>
      </c>
      <c r="E1811" s="18"/>
      <c r="F1811" s="270">
        <f t="shared" si="256"/>
        <v>0</v>
      </c>
    </row>
    <row r="1812" spans="1:6" x14ac:dyDescent="0.25">
      <c r="A1812" s="576">
        <v>8.3000000000000007</v>
      </c>
      <c r="B1812" s="571" t="s">
        <v>344</v>
      </c>
      <c r="C1812" s="602">
        <v>1</v>
      </c>
      <c r="D1812" s="579" t="s">
        <v>10</v>
      </c>
      <c r="E1812" s="18"/>
      <c r="F1812" s="270">
        <f t="shared" si="256"/>
        <v>0</v>
      </c>
    </row>
    <row r="1813" spans="1:6" x14ac:dyDescent="0.25">
      <c r="A1813" s="271"/>
      <c r="B1813" s="594"/>
      <c r="C1813" s="578"/>
      <c r="D1813" s="595"/>
      <c r="E1813" s="873"/>
      <c r="F1813" s="562"/>
    </row>
    <row r="1814" spans="1:6" x14ac:dyDescent="0.25">
      <c r="A1814" s="596">
        <v>9</v>
      </c>
      <c r="B1814" s="603" t="s">
        <v>571</v>
      </c>
      <c r="C1814" s="578"/>
      <c r="D1814" s="595"/>
      <c r="E1814" s="873"/>
      <c r="F1814" s="562"/>
    </row>
    <row r="1815" spans="1:6" x14ac:dyDescent="0.25">
      <c r="A1815" s="576">
        <v>9.1</v>
      </c>
      <c r="B1815" s="571" t="s">
        <v>346</v>
      </c>
      <c r="C1815" s="602">
        <v>23.25</v>
      </c>
      <c r="D1815" s="579" t="s">
        <v>12</v>
      </c>
      <c r="E1815" s="18"/>
      <c r="F1815" s="270">
        <f t="shared" ref="F1815:F1816" si="257">ROUND(C1815*E1815,2)</f>
        <v>0</v>
      </c>
    </row>
    <row r="1816" spans="1:6" x14ac:dyDescent="0.25">
      <c r="A1816" s="576">
        <v>9.1999999999999993</v>
      </c>
      <c r="B1816" s="571" t="s">
        <v>348</v>
      </c>
      <c r="C1816" s="602">
        <v>1</v>
      </c>
      <c r="D1816" s="579" t="s">
        <v>10</v>
      </c>
      <c r="E1816" s="18"/>
      <c r="F1816" s="270">
        <f t="shared" si="257"/>
        <v>0</v>
      </c>
    </row>
    <row r="1817" spans="1:6" x14ac:dyDescent="0.25">
      <c r="A1817" s="271"/>
      <c r="B1817" s="604"/>
      <c r="C1817" s="578"/>
      <c r="D1817" s="302"/>
      <c r="E1817" s="873"/>
      <c r="F1817" s="562"/>
    </row>
    <row r="1818" spans="1:6" x14ac:dyDescent="0.25">
      <c r="A1818" s="263">
        <v>10</v>
      </c>
      <c r="B1818" s="605" t="s">
        <v>120</v>
      </c>
      <c r="C1818" s="578"/>
      <c r="D1818" s="302"/>
      <c r="E1818" s="873"/>
      <c r="F1818" s="562"/>
    </row>
    <row r="1819" spans="1:6" x14ac:dyDescent="0.25">
      <c r="A1819" s="576">
        <v>10.1</v>
      </c>
      <c r="B1819" s="20" t="s">
        <v>77</v>
      </c>
      <c r="C1819" s="602">
        <v>1</v>
      </c>
      <c r="D1819" s="579" t="s">
        <v>10</v>
      </c>
      <c r="E1819" s="18"/>
      <c r="F1819" s="270">
        <f t="shared" ref="F1819:F1828" si="258">ROUND(C1819*E1819,2)</f>
        <v>0</v>
      </c>
    </row>
    <row r="1820" spans="1:6" x14ac:dyDescent="0.25">
      <c r="A1820" s="576">
        <v>10.199999999999999</v>
      </c>
      <c r="B1820" s="20" t="s">
        <v>78</v>
      </c>
      <c r="C1820" s="602">
        <v>1</v>
      </c>
      <c r="D1820" s="579" t="s">
        <v>10</v>
      </c>
      <c r="E1820" s="18"/>
      <c r="F1820" s="270">
        <f t="shared" si="258"/>
        <v>0</v>
      </c>
    </row>
    <row r="1821" spans="1:6" ht="25.5" x14ac:dyDescent="0.25">
      <c r="A1821" s="576">
        <v>10.3</v>
      </c>
      <c r="B1821" s="190" t="s">
        <v>792</v>
      </c>
      <c r="C1821" s="602">
        <v>1</v>
      </c>
      <c r="D1821" s="579" t="s">
        <v>10</v>
      </c>
      <c r="E1821" s="18"/>
      <c r="F1821" s="270">
        <f t="shared" si="258"/>
        <v>0</v>
      </c>
    </row>
    <row r="1822" spans="1:6" x14ac:dyDescent="0.25">
      <c r="A1822" s="576">
        <v>10.4</v>
      </c>
      <c r="B1822" s="48" t="s">
        <v>128</v>
      </c>
      <c r="C1822" s="602">
        <v>1</v>
      </c>
      <c r="D1822" s="579" t="s">
        <v>10</v>
      </c>
      <c r="E1822" s="18"/>
      <c r="F1822" s="270">
        <f t="shared" si="258"/>
        <v>0</v>
      </c>
    </row>
    <row r="1823" spans="1:6" x14ac:dyDescent="0.25">
      <c r="A1823" s="576">
        <v>10.5</v>
      </c>
      <c r="B1823" s="571" t="s">
        <v>572</v>
      </c>
      <c r="C1823" s="606">
        <v>1</v>
      </c>
      <c r="D1823" s="579" t="s">
        <v>10</v>
      </c>
      <c r="E1823" s="18"/>
      <c r="F1823" s="270">
        <f t="shared" si="258"/>
        <v>0</v>
      </c>
    </row>
    <row r="1824" spans="1:6" x14ac:dyDescent="0.25">
      <c r="A1824" s="576">
        <v>10.6</v>
      </c>
      <c r="B1824" s="571" t="s">
        <v>796</v>
      </c>
      <c r="C1824" s="606">
        <v>1</v>
      </c>
      <c r="D1824" s="579" t="s">
        <v>10</v>
      </c>
      <c r="E1824" s="18"/>
      <c r="F1824" s="270">
        <f t="shared" si="258"/>
        <v>0</v>
      </c>
    </row>
    <row r="1825" spans="1:6" x14ac:dyDescent="0.25">
      <c r="A1825" s="576">
        <v>10.7</v>
      </c>
      <c r="B1825" s="571" t="s">
        <v>359</v>
      </c>
      <c r="C1825" s="602">
        <v>1</v>
      </c>
      <c r="D1825" s="579" t="s">
        <v>10</v>
      </c>
      <c r="E1825" s="18"/>
      <c r="F1825" s="270">
        <f t="shared" si="258"/>
        <v>0</v>
      </c>
    </row>
    <row r="1826" spans="1:6" x14ac:dyDescent="0.25">
      <c r="A1826" s="576">
        <v>10.8</v>
      </c>
      <c r="B1826" s="571" t="s">
        <v>361</v>
      </c>
      <c r="C1826" s="602">
        <v>1</v>
      </c>
      <c r="D1826" s="579" t="s">
        <v>10</v>
      </c>
      <c r="E1826" s="18"/>
      <c r="F1826" s="270">
        <f t="shared" si="258"/>
        <v>0</v>
      </c>
    </row>
    <row r="1827" spans="1:6" x14ac:dyDescent="0.25">
      <c r="A1827" s="576">
        <v>10.9</v>
      </c>
      <c r="B1827" s="571" t="s">
        <v>62</v>
      </c>
      <c r="C1827" s="602">
        <v>1</v>
      </c>
      <c r="D1827" s="607" t="s">
        <v>25</v>
      </c>
      <c r="E1827" s="18"/>
      <c r="F1827" s="270">
        <f t="shared" si="258"/>
        <v>0</v>
      </c>
    </row>
    <row r="1828" spans="1:6" x14ac:dyDescent="0.25">
      <c r="A1828" s="600">
        <v>10.1</v>
      </c>
      <c r="B1828" s="571" t="s">
        <v>80</v>
      </c>
      <c r="C1828" s="602">
        <v>1</v>
      </c>
      <c r="D1828" s="607" t="s">
        <v>25</v>
      </c>
      <c r="E1828" s="18"/>
      <c r="F1828" s="270">
        <f t="shared" si="258"/>
        <v>0</v>
      </c>
    </row>
    <row r="1829" spans="1:6" x14ac:dyDescent="0.25">
      <c r="A1829" s="576">
        <v>10.11</v>
      </c>
      <c r="B1829" s="571" t="s">
        <v>365</v>
      </c>
      <c r="C1829" s="602">
        <v>2</v>
      </c>
      <c r="D1829" s="579" t="s">
        <v>10</v>
      </c>
      <c r="E1829" s="18"/>
      <c r="F1829" s="270">
        <f>ROUND(C1829*E1829,2)</f>
        <v>0</v>
      </c>
    </row>
    <row r="1830" spans="1:6" x14ac:dyDescent="0.25">
      <c r="A1830" s="576">
        <v>10.119999999999999</v>
      </c>
      <c r="B1830" s="571" t="s">
        <v>367</v>
      </c>
      <c r="C1830" s="602">
        <v>1</v>
      </c>
      <c r="D1830" s="579" t="s">
        <v>10</v>
      </c>
      <c r="E1830" s="18"/>
      <c r="F1830" s="270">
        <f>ROUND(C1830*E1830,2)</f>
        <v>0</v>
      </c>
    </row>
    <row r="1831" spans="1:6" x14ac:dyDescent="0.25">
      <c r="A1831" s="576">
        <v>10.130000000000001</v>
      </c>
      <c r="B1831" s="608" t="s">
        <v>369</v>
      </c>
      <c r="C1831" s="602">
        <v>1</v>
      </c>
      <c r="D1831" s="579" t="s">
        <v>10</v>
      </c>
      <c r="E1831" s="18"/>
      <c r="F1831" s="270">
        <f>ROUND(C1831*E1831,2)</f>
        <v>0</v>
      </c>
    </row>
    <row r="1832" spans="1:6" x14ac:dyDescent="0.25">
      <c r="A1832" s="271"/>
      <c r="B1832" s="164"/>
      <c r="C1832" s="602"/>
      <c r="D1832" s="607"/>
      <c r="E1832" s="873"/>
      <c r="F1832" s="270"/>
    </row>
    <row r="1833" spans="1:6" x14ac:dyDescent="0.25">
      <c r="A1833" s="263">
        <v>11</v>
      </c>
      <c r="B1833" s="605" t="s">
        <v>26</v>
      </c>
      <c r="C1833" s="578"/>
      <c r="D1833" s="595"/>
      <c r="E1833" s="873"/>
      <c r="F1833" s="562"/>
    </row>
    <row r="1834" spans="1:6" x14ac:dyDescent="0.25">
      <c r="A1834" s="576">
        <v>11.1</v>
      </c>
      <c r="B1834" s="571" t="s">
        <v>371</v>
      </c>
      <c r="C1834" s="578">
        <v>1</v>
      </c>
      <c r="D1834" s="579" t="s">
        <v>10</v>
      </c>
      <c r="E1834" s="873"/>
      <c r="F1834" s="270">
        <f t="shared" ref="F1834:F1838" si="259">ROUND(C1834*E1834,2)</f>
        <v>0</v>
      </c>
    </row>
    <row r="1835" spans="1:6" x14ac:dyDescent="0.25">
      <c r="A1835" s="576">
        <v>11.2</v>
      </c>
      <c r="B1835" s="571" t="s">
        <v>373</v>
      </c>
      <c r="C1835" s="578">
        <v>6</v>
      </c>
      <c r="D1835" s="579" t="s">
        <v>10</v>
      </c>
      <c r="E1835" s="873"/>
      <c r="F1835" s="270">
        <f t="shared" si="259"/>
        <v>0</v>
      </c>
    </row>
    <row r="1836" spans="1:6" x14ac:dyDescent="0.25">
      <c r="A1836" s="576">
        <v>11.3</v>
      </c>
      <c r="B1836" s="571" t="s">
        <v>375</v>
      </c>
      <c r="C1836" s="578">
        <v>3</v>
      </c>
      <c r="D1836" s="579" t="s">
        <v>10</v>
      </c>
      <c r="E1836" s="873"/>
      <c r="F1836" s="270">
        <f t="shared" si="259"/>
        <v>0</v>
      </c>
    </row>
    <row r="1837" spans="1:6" x14ac:dyDescent="0.25">
      <c r="A1837" s="576">
        <v>11.4</v>
      </c>
      <c r="B1837" s="571" t="s">
        <v>135</v>
      </c>
      <c r="C1837" s="578">
        <v>2</v>
      </c>
      <c r="D1837" s="579" t="s">
        <v>10</v>
      </c>
      <c r="E1837" s="873"/>
      <c r="F1837" s="270">
        <f t="shared" si="259"/>
        <v>0</v>
      </c>
    </row>
    <row r="1838" spans="1:6" x14ac:dyDescent="0.25">
      <c r="A1838" s="576">
        <v>11.5</v>
      </c>
      <c r="B1838" s="571" t="s">
        <v>378</v>
      </c>
      <c r="C1838" s="578">
        <v>1</v>
      </c>
      <c r="D1838" s="579" t="s">
        <v>10</v>
      </c>
      <c r="E1838" s="873"/>
      <c r="F1838" s="270">
        <f t="shared" si="259"/>
        <v>0</v>
      </c>
    </row>
    <row r="1839" spans="1:6" x14ac:dyDescent="0.25">
      <c r="A1839" s="271"/>
      <c r="B1839" s="609"/>
      <c r="C1839" s="578"/>
      <c r="D1839" s="595"/>
      <c r="E1839" s="873"/>
      <c r="F1839" s="562"/>
    </row>
    <row r="1840" spans="1:6" x14ac:dyDescent="0.25">
      <c r="A1840" s="576">
        <v>12</v>
      </c>
      <c r="B1840" s="577" t="s">
        <v>573</v>
      </c>
      <c r="C1840" s="578">
        <v>1</v>
      </c>
      <c r="D1840" s="579" t="s">
        <v>10</v>
      </c>
      <c r="E1840" s="873"/>
      <c r="F1840" s="270">
        <f t="shared" ref="F1840" si="260">ROUND(C1840*E1840,2)</f>
        <v>0</v>
      </c>
    </row>
    <row r="1841" spans="1:6" x14ac:dyDescent="0.25">
      <c r="A1841" s="573"/>
      <c r="B1841" s="290"/>
      <c r="C1841" s="566"/>
      <c r="D1841" s="286"/>
      <c r="E1841" s="873"/>
      <c r="F1841" s="563"/>
    </row>
    <row r="1842" spans="1:6" x14ac:dyDescent="0.25">
      <c r="A1842" s="524" t="s">
        <v>1075</v>
      </c>
      <c r="B1842" s="284" t="s">
        <v>575</v>
      </c>
      <c r="C1842" s="566"/>
      <c r="D1842" s="286"/>
      <c r="E1842" s="873"/>
      <c r="F1842" s="563"/>
    </row>
    <row r="1843" spans="1:6" x14ac:dyDescent="0.25">
      <c r="A1843" s="573"/>
      <c r="B1843" s="290"/>
      <c r="C1843" s="566"/>
      <c r="D1843" s="286"/>
      <c r="E1843" s="873"/>
      <c r="F1843" s="563"/>
    </row>
    <row r="1844" spans="1:6" x14ac:dyDescent="0.25">
      <c r="A1844" s="263">
        <v>1</v>
      </c>
      <c r="B1844" s="570" t="s">
        <v>16</v>
      </c>
      <c r="C1844" s="566"/>
      <c r="D1844" s="286"/>
      <c r="E1844" s="873"/>
      <c r="F1844" s="563"/>
    </row>
    <row r="1845" spans="1:6" x14ac:dyDescent="0.25">
      <c r="A1845" s="564">
        <v>1.1000000000000001</v>
      </c>
      <c r="B1845" s="290" t="s">
        <v>576</v>
      </c>
      <c r="C1845" s="566">
        <v>67.2</v>
      </c>
      <c r="D1845" s="286" t="s">
        <v>11</v>
      </c>
      <c r="E1845" s="18"/>
      <c r="F1845" s="270">
        <f>ROUND(C1845*E1845,2)</f>
        <v>0</v>
      </c>
    </row>
    <row r="1846" spans="1:6" x14ac:dyDescent="0.25">
      <c r="A1846" s="573"/>
      <c r="B1846" s="290"/>
      <c r="C1846" s="566"/>
      <c r="D1846" s="286"/>
      <c r="E1846" s="873"/>
      <c r="F1846" s="563"/>
    </row>
    <row r="1847" spans="1:6" x14ac:dyDescent="0.25">
      <c r="A1847" s="263">
        <v>2</v>
      </c>
      <c r="B1847" s="570" t="s">
        <v>17</v>
      </c>
      <c r="C1847" s="566"/>
      <c r="D1847" s="286"/>
      <c r="E1847" s="873"/>
      <c r="F1847" s="563"/>
    </row>
    <row r="1848" spans="1:6" x14ac:dyDescent="0.25">
      <c r="A1848" s="564">
        <v>2.1</v>
      </c>
      <c r="B1848" s="164" t="s">
        <v>139</v>
      </c>
      <c r="C1848" s="566">
        <v>26.73</v>
      </c>
      <c r="D1848" s="286" t="s">
        <v>8</v>
      </c>
      <c r="E1848" s="18"/>
      <c r="F1848" s="270">
        <f>ROUND(C1848*E1848,2)</f>
        <v>0</v>
      </c>
    </row>
    <row r="1849" spans="1:6" x14ac:dyDescent="0.25">
      <c r="A1849" s="564">
        <v>2.2000000000000002</v>
      </c>
      <c r="B1849" s="164" t="s">
        <v>768</v>
      </c>
      <c r="C1849" s="566">
        <v>10.4</v>
      </c>
      <c r="D1849" s="286" t="s">
        <v>8</v>
      </c>
      <c r="E1849" s="18"/>
      <c r="F1849" s="270">
        <f>ROUND(C1849*E1849,2)</f>
        <v>0</v>
      </c>
    </row>
    <row r="1850" spans="1:6" x14ac:dyDescent="0.25">
      <c r="A1850" s="564">
        <v>2.2999999999999998</v>
      </c>
      <c r="B1850" s="290" t="s">
        <v>577</v>
      </c>
      <c r="C1850" s="566">
        <v>19.600000000000001</v>
      </c>
      <c r="D1850" s="286" t="s">
        <v>8</v>
      </c>
      <c r="E1850" s="18"/>
      <c r="F1850" s="270">
        <f>ROUND(C1850*E1850,2)</f>
        <v>0</v>
      </c>
    </row>
    <row r="1851" spans="1:6" x14ac:dyDescent="0.25">
      <c r="A1851" s="573"/>
      <c r="B1851" s="290"/>
      <c r="C1851" s="566"/>
      <c r="D1851" s="286"/>
      <c r="E1851" s="873"/>
      <c r="F1851" s="563"/>
    </row>
    <row r="1852" spans="1:6" x14ac:dyDescent="0.25">
      <c r="A1852" s="263">
        <v>3</v>
      </c>
      <c r="B1852" s="284" t="s">
        <v>578</v>
      </c>
      <c r="C1852" s="566"/>
      <c r="D1852" s="286"/>
      <c r="E1852" s="873"/>
      <c r="F1852" s="563"/>
    </row>
    <row r="1853" spans="1:6" x14ac:dyDescent="0.25">
      <c r="A1853" s="564">
        <v>3.1</v>
      </c>
      <c r="B1853" s="290" t="s">
        <v>579</v>
      </c>
      <c r="C1853" s="566">
        <v>5.96</v>
      </c>
      <c r="D1853" s="286" t="s">
        <v>8</v>
      </c>
      <c r="E1853" s="18"/>
      <c r="F1853" s="270">
        <f>ROUND(C1853*E1853,2)</f>
        <v>0</v>
      </c>
    </row>
    <row r="1854" spans="1:6" x14ac:dyDescent="0.25">
      <c r="A1854" s="564">
        <v>3.2</v>
      </c>
      <c r="B1854" s="290" t="s">
        <v>580</v>
      </c>
      <c r="C1854" s="566">
        <v>1.53</v>
      </c>
      <c r="D1854" s="286" t="s">
        <v>8</v>
      </c>
      <c r="E1854" s="18"/>
      <c r="F1854" s="270">
        <f>ROUND(C1854*E1854,2)</f>
        <v>0</v>
      </c>
    </row>
    <row r="1855" spans="1:6" x14ac:dyDescent="0.25">
      <c r="A1855" s="564">
        <v>3.3</v>
      </c>
      <c r="B1855" s="290" t="s">
        <v>581</v>
      </c>
      <c r="C1855" s="566">
        <v>1.22</v>
      </c>
      <c r="D1855" s="286" t="s">
        <v>8</v>
      </c>
      <c r="E1855" s="18"/>
      <c r="F1855" s="270">
        <f>ROUND(C1855*E1855,2)</f>
        <v>0</v>
      </c>
    </row>
    <row r="1856" spans="1:6" x14ac:dyDescent="0.25">
      <c r="A1856" s="564">
        <v>3.4</v>
      </c>
      <c r="B1856" s="290" t="s">
        <v>582</v>
      </c>
      <c r="C1856" s="566">
        <v>2.39</v>
      </c>
      <c r="D1856" s="286" t="s">
        <v>8</v>
      </c>
      <c r="E1856" s="18"/>
      <c r="F1856" s="270">
        <f>ROUND(C1856*E1856,2)</f>
        <v>0</v>
      </c>
    </row>
    <row r="1857" spans="1:6" x14ac:dyDescent="0.25">
      <c r="A1857" s="564">
        <v>3.5</v>
      </c>
      <c r="B1857" s="290" t="s">
        <v>583</v>
      </c>
      <c r="C1857" s="566">
        <v>1.51</v>
      </c>
      <c r="D1857" s="286" t="s">
        <v>8</v>
      </c>
      <c r="E1857" s="18"/>
      <c r="F1857" s="270">
        <f>ROUND(C1857*E1857,2)</f>
        <v>0</v>
      </c>
    </row>
    <row r="1858" spans="1:6" x14ac:dyDescent="0.25">
      <c r="A1858" s="573"/>
      <c r="B1858" s="290"/>
      <c r="C1858" s="566"/>
      <c r="D1858" s="286"/>
      <c r="E1858" s="873"/>
      <c r="F1858" s="563"/>
    </row>
    <row r="1859" spans="1:6" x14ac:dyDescent="0.25">
      <c r="A1859" s="263">
        <v>4</v>
      </c>
      <c r="B1859" s="599" t="s">
        <v>70</v>
      </c>
      <c r="C1859" s="566"/>
      <c r="D1859" s="286"/>
      <c r="E1859" s="873"/>
      <c r="F1859" s="563"/>
    </row>
    <row r="1860" spans="1:6" x14ac:dyDescent="0.25">
      <c r="A1860" s="564">
        <v>4.0999999999999996</v>
      </c>
      <c r="B1860" s="290" t="s">
        <v>132</v>
      </c>
      <c r="C1860" s="566">
        <v>35.880000000000003</v>
      </c>
      <c r="D1860" s="286" t="s">
        <v>9</v>
      </c>
      <c r="E1860" s="18"/>
      <c r="F1860" s="270">
        <f>ROUND(C1860*E1860,2)</f>
        <v>0</v>
      </c>
    </row>
    <row r="1861" spans="1:6" x14ac:dyDescent="0.25">
      <c r="A1861" s="564">
        <v>4.2</v>
      </c>
      <c r="B1861" s="290" t="s">
        <v>146</v>
      </c>
      <c r="C1861" s="566">
        <v>95.68</v>
      </c>
      <c r="D1861" s="286" t="s">
        <v>9</v>
      </c>
      <c r="E1861" s="18"/>
      <c r="F1861" s="270">
        <f>ROUND(C1861*E1861,2)</f>
        <v>0</v>
      </c>
    </row>
    <row r="1862" spans="1:6" x14ac:dyDescent="0.25">
      <c r="A1862" s="573"/>
      <c r="B1862" s="290"/>
      <c r="C1862" s="566"/>
      <c r="D1862" s="286"/>
      <c r="E1862" s="873"/>
      <c r="F1862" s="563"/>
    </row>
    <row r="1863" spans="1:6" x14ac:dyDescent="0.25">
      <c r="A1863" s="263">
        <v>5</v>
      </c>
      <c r="B1863" s="599" t="s">
        <v>19</v>
      </c>
      <c r="C1863" s="566"/>
      <c r="D1863" s="286"/>
      <c r="E1863" s="873"/>
      <c r="F1863" s="563"/>
    </row>
    <row r="1864" spans="1:6" x14ac:dyDescent="0.25">
      <c r="A1864" s="564">
        <v>5.0999999999999996</v>
      </c>
      <c r="B1864" s="290" t="s">
        <v>20</v>
      </c>
      <c r="C1864" s="566">
        <v>60.56</v>
      </c>
      <c r="D1864" s="286" t="s">
        <v>9</v>
      </c>
      <c r="E1864" s="18"/>
      <c r="F1864" s="270">
        <f>ROUND(C1864*E1864,2)</f>
        <v>0</v>
      </c>
    </row>
    <row r="1865" spans="1:6" x14ac:dyDescent="0.25">
      <c r="A1865" s="564">
        <v>5.2</v>
      </c>
      <c r="B1865" s="290" t="s">
        <v>40</v>
      </c>
      <c r="C1865" s="566">
        <v>60.56</v>
      </c>
      <c r="D1865" s="286" t="s">
        <v>9</v>
      </c>
      <c r="E1865" s="18"/>
      <c r="F1865" s="270">
        <f>ROUND(C1865*E1865,2)</f>
        <v>0</v>
      </c>
    </row>
    <row r="1866" spans="1:6" x14ac:dyDescent="0.25">
      <c r="A1866" s="564">
        <v>5.3</v>
      </c>
      <c r="B1866" s="290" t="s">
        <v>24</v>
      </c>
      <c r="C1866" s="566">
        <v>361.6</v>
      </c>
      <c r="D1866" s="286" t="s">
        <v>11</v>
      </c>
      <c r="E1866" s="934"/>
      <c r="F1866" s="270">
        <f>ROUND(C1866*E1866,2)</f>
        <v>0</v>
      </c>
    </row>
    <row r="1867" spans="1:6" x14ac:dyDescent="0.25">
      <c r="A1867" s="573"/>
      <c r="B1867" s="290"/>
      <c r="C1867" s="566"/>
      <c r="D1867" s="286"/>
      <c r="E1867" s="873"/>
      <c r="F1867" s="563"/>
    </row>
    <row r="1868" spans="1:6" x14ac:dyDescent="0.25">
      <c r="A1868" s="263">
        <v>6</v>
      </c>
      <c r="B1868" s="284" t="s">
        <v>584</v>
      </c>
      <c r="C1868" s="566"/>
      <c r="D1868" s="286"/>
      <c r="E1868" s="873"/>
      <c r="F1868" s="563"/>
    </row>
    <row r="1869" spans="1:6" x14ac:dyDescent="0.25">
      <c r="A1869" s="564">
        <v>6.1</v>
      </c>
      <c r="B1869" s="290" t="s">
        <v>127</v>
      </c>
      <c r="C1869" s="566">
        <v>60.56</v>
      </c>
      <c r="D1869" s="286" t="s">
        <v>9</v>
      </c>
      <c r="E1869" s="18"/>
      <c r="F1869" s="270">
        <f>ROUND(C1869*E1869,2)</f>
        <v>0</v>
      </c>
    </row>
    <row r="1870" spans="1:6" x14ac:dyDescent="0.25">
      <c r="A1870" s="564">
        <v>6.2</v>
      </c>
      <c r="B1870" s="290" t="s">
        <v>59</v>
      </c>
      <c r="C1870" s="566">
        <v>60.56</v>
      </c>
      <c r="D1870" s="286" t="s">
        <v>9</v>
      </c>
      <c r="E1870" s="18"/>
      <c r="F1870" s="270">
        <f>ROUND(C1870*E1870,2)</f>
        <v>0</v>
      </c>
    </row>
    <row r="1871" spans="1:6" x14ac:dyDescent="0.25">
      <c r="A1871" s="573"/>
      <c r="B1871" s="290"/>
      <c r="C1871" s="566"/>
      <c r="D1871" s="286"/>
      <c r="E1871" s="873"/>
      <c r="F1871" s="563"/>
    </row>
    <row r="1872" spans="1:6" x14ac:dyDescent="0.25">
      <c r="A1872" s="263">
        <v>7</v>
      </c>
      <c r="B1872" s="284" t="s">
        <v>65</v>
      </c>
      <c r="C1872" s="566"/>
      <c r="D1872" s="286"/>
      <c r="E1872" s="873"/>
      <c r="F1872" s="563"/>
    </row>
    <row r="1873" spans="1:6" ht="38.25" x14ac:dyDescent="0.25">
      <c r="A1873" s="564">
        <v>7.1</v>
      </c>
      <c r="B1873" s="212" t="s">
        <v>1014</v>
      </c>
      <c r="C1873" s="566">
        <v>63.2</v>
      </c>
      <c r="D1873" s="286" t="s">
        <v>11</v>
      </c>
      <c r="E1873" s="18"/>
      <c r="F1873" s="270">
        <f>ROUND(C1873*E1873,2)</f>
        <v>0</v>
      </c>
    </row>
    <row r="1874" spans="1:6" ht="25.5" x14ac:dyDescent="0.25">
      <c r="A1874" s="564">
        <v>7.2</v>
      </c>
      <c r="B1874" s="290" t="s">
        <v>995</v>
      </c>
      <c r="C1874" s="566">
        <v>1</v>
      </c>
      <c r="D1874" s="286" t="s">
        <v>10</v>
      </c>
      <c r="E1874" s="18"/>
      <c r="F1874" s="270">
        <f>ROUND(C1874*E1874,2)</f>
        <v>0</v>
      </c>
    </row>
    <row r="1875" spans="1:6" x14ac:dyDescent="0.25">
      <c r="A1875" s="573"/>
      <c r="B1875" s="290"/>
      <c r="C1875" s="566"/>
      <c r="D1875" s="286"/>
      <c r="E1875" s="873"/>
      <c r="F1875" s="563"/>
    </row>
    <row r="1876" spans="1:6" x14ac:dyDescent="0.25">
      <c r="A1876" s="263">
        <v>8</v>
      </c>
      <c r="B1876" s="284" t="s">
        <v>591</v>
      </c>
      <c r="C1876" s="566">
        <v>1</v>
      </c>
      <c r="D1876" s="575" t="s">
        <v>10</v>
      </c>
      <c r="E1876" s="18"/>
      <c r="F1876" s="270">
        <f>ROUND(C1876*E1876,2)</f>
        <v>0</v>
      </c>
    </row>
    <row r="1877" spans="1:6" x14ac:dyDescent="0.25">
      <c r="A1877" s="438"/>
      <c r="B1877" s="439" t="s">
        <v>1149</v>
      </c>
      <c r="C1877" s="440"/>
      <c r="D1877" s="441"/>
      <c r="E1877" s="904"/>
      <c r="F1877" s="452">
        <f>ROUND(SUM(F1592:F1876),2)</f>
        <v>0</v>
      </c>
    </row>
    <row r="1878" spans="1:6" x14ac:dyDescent="0.25">
      <c r="A1878" s="166"/>
      <c r="B1878" s="134"/>
      <c r="C1878" s="130"/>
      <c r="D1878" s="131"/>
      <c r="E1878" s="930"/>
      <c r="F1878" s="170"/>
    </row>
    <row r="1879" spans="1:6" x14ac:dyDescent="0.25">
      <c r="A1879" s="524" t="s">
        <v>271</v>
      </c>
      <c r="B1879" s="276" t="s">
        <v>592</v>
      </c>
      <c r="C1879" s="265"/>
      <c r="D1879" s="265"/>
      <c r="E1879" s="930"/>
      <c r="F1879" s="562"/>
    </row>
    <row r="1880" spans="1:6" x14ac:dyDescent="0.25">
      <c r="A1880" s="610"/>
      <c r="B1880" s="206"/>
      <c r="C1880" s="265"/>
      <c r="D1880" s="265"/>
      <c r="E1880" s="930"/>
      <c r="F1880" s="562"/>
    </row>
    <row r="1881" spans="1:6" x14ac:dyDescent="0.25">
      <c r="A1881" s="263">
        <v>1</v>
      </c>
      <c r="B1881" s="276" t="s">
        <v>137</v>
      </c>
      <c r="C1881" s="265"/>
      <c r="D1881" s="265"/>
      <c r="E1881" s="930"/>
      <c r="F1881" s="562"/>
    </row>
    <row r="1882" spans="1:6" x14ac:dyDescent="0.25">
      <c r="A1882" s="267">
        <v>1.1000000000000001</v>
      </c>
      <c r="B1882" s="202" t="s">
        <v>13</v>
      </c>
      <c r="C1882" s="19">
        <v>3260.02</v>
      </c>
      <c r="D1882" s="288" t="s">
        <v>11</v>
      </c>
      <c r="E1882" s="18"/>
      <c r="F1882" s="270">
        <f>ROUND(C1882*E1882,2)</f>
        <v>0</v>
      </c>
    </row>
    <row r="1883" spans="1:6" x14ac:dyDescent="0.25">
      <c r="A1883" s="267"/>
      <c r="B1883" s="202"/>
      <c r="C1883" s="19"/>
      <c r="D1883" s="288"/>
      <c r="E1883" s="914"/>
      <c r="F1883" s="270"/>
    </row>
    <row r="1884" spans="1:6" x14ac:dyDescent="0.25">
      <c r="A1884" s="263">
        <v>2</v>
      </c>
      <c r="B1884" s="276" t="s">
        <v>17</v>
      </c>
      <c r="C1884" s="19"/>
      <c r="D1884" s="288"/>
      <c r="E1884" s="914"/>
      <c r="F1884" s="270"/>
    </row>
    <row r="1885" spans="1:6" x14ac:dyDescent="0.25">
      <c r="A1885" s="267">
        <f>+A1884+0.1</f>
        <v>2.1</v>
      </c>
      <c r="B1885" s="202" t="s">
        <v>593</v>
      </c>
      <c r="C1885" s="19">
        <v>2868.82</v>
      </c>
      <c r="D1885" s="288" t="s">
        <v>5</v>
      </c>
      <c r="E1885" s="18"/>
      <c r="F1885" s="270">
        <f>ROUND(C1885*E1885,2)</f>
        <v>0</v>
      </c>
    </row>
    <row r="1886" spans="1:6" ht="25.5" x14ac:dyDescent="0.25">
      <c r="A1886" s="267">
        <f t="shared" ref="A1886:A1888" si="261">+A1885+0.1</f>
        <v>2.2000000000000002</v>
      </c>
      <c r="B1886" s="212" t="s">
        <v>763</v>
      </c>
      <c r="C1886" s="19">
        <v>562.66999999999996</v>
      </c>
      <c r="D1886" s="288" t="s">
        <v>18</v>
      </c>
      <c r="E1886" s="873"/>
      <c r="F1886" s="270">
        <f>ROUND(C1886*E1886,2)</f>
        <v>0</v>
      </c>
    </row>
    <row r="1887" spans="1:6" x14ac:dyDescent="0.25">
      <c r="A1887" s="267">
        <f t="shared" si="261"/>
        <v>2.2999999999999998</v>
      </c>
      <c r="B1887" s="202" t="s">
        <v>594</v>
      </c>
      <c r="C1887" s="19">
        <v>2344.4499999999998</v>
      </c>
      <c r="D1887" s="288" t="s">
        <v>6</v>
      </c>
      <c r="E1887" s="18"/>
      <c r="F1887" s="270">
        <f>ROUND(C1887*E1887,2)</f>
        <v>0</v>
      </c>
    </row>
    <row r="1888" spans="1:6" x14ac:dyDescent="0.25">
      <c r="A1888" s="267">
        <f t="shared" si="261"/>
        <v>2.4</v>
      </c>
      <c r="B1888" s="202" t="s">
        <v>595</v>
      </c>
      <c r="C1888" s="19">
        <v>1218.1300000000001</v>
      </c>
      <c r="D1888" s="288" t="s">
        <v>18</v>
      </c>
      <c r="E1888" s="18"/>
      <c r="F1888" s="270">
        <f>ROUND(C1888*E1888,2)</f>
        <v>0</v>
      </c>
    </row>
    <row r="1889" spans="1:6" x14ac:dyDescent="0.25">
      <c r="A1889" s="610"/>
      <c r="B1889" s="202"/>
      <c r="C1889" s="19"/>
      <c r="D1889" s="288"/>
      <c r="E1889" s="914"/>
      <c r="F1889" s="270"/>
    </row>
    <row r="1890" spans="1:6" x14ac:dyDescent="0.25">
      <c r="A1890" s="263">
        <v>3</v>
      </c>
      <c r="B1890" s="276" t="s">
        <v>195</v>
      </c>
      <c r="C1890" s="19"/>
      <c r="D1890" s="288"/>
      <c r="E1890" s="914"/>
      <c r="F1890" s="270"/>
    </row>
    <row r="1891" spans="1:6" x14ac:dyDescent="0.25">
      <c r="A1891" s="267">
        <v>3.1</v>
      </c>
      <c r="B1891" s="202" t="s">
        <v>596</v>
      </c>
      <c r="C1891" s="19">
        <v>3260.02</v>
      </c>
      <c r="D1891" s="288" t="s">
        <v>11</v>
      </c>
      <c r="E1891" s="18"/>
      <c r="F1891" s="270">
        <f>ROUND(C1891*E1891,2)</f>
        <v>0</v>
      </c>
    </row>
    <row r="1892" spans="1:6" x14ac:dyDescent="0.25">
      <c r="A1892" s="610"/>
      <c r="B1892" s="202"/>
      <c r="C1892" s="19"/>
      <c r="D1892" s="288"/>
      <c r="E1892" s="914"/>
      <c r="F1892" s="270"/>
    </row>
    <row r="1893" spans="1:6" x14ac:dyDescent="0.25">
      <c r="A1893" s="263">
        <v>4</v>
      </c>
      <c r="B1893" s="276" t="s">
        <v>179</v>
      </c>
      <c r="C1893" s="19"/>
      <c r="D1893" s="288"/>
      <c r="E1893" s="914"/>
      <c r="F1893" s="270"/>
    </row>
    <row r="1894" spans="1:6" x14ac:dyDescent="0.25">
      <c r="A1894" s="267">
        <v>4.0999999999999996</v>
      </c>
      <c r="B1894" s="202" t="s">
        <v>596</v>
      </c>
      <c r="C1894" s="19">
        <v>3260.02</v>
      </c>
      <c r="D1894" s="288" t="s">
        <v>11</v>
      </c>
      <c r="E1894" s="18"/>
      <c r="F1894" s="270">
        <f>ROUND(C1894*E1894,2)</f>
        <v>0</v>
      </c>
    </row>
    <row r="1895" spans="1:6" x14ac:dyDescent="0.25">
      <c r="A1895" s="610"/>
      <c r="B1895" s="206"/>
      <c r="C1895" s="265"/>
      <c r="D1895" s="265"/>
      <c r="E1895" s="874"/>
      <c r="F1895" s="562"/>
    </row>
    <row r="1896" spans="1:6" ht="25.5" x14ac:dyDescent="0.25">
      <c r="A1896" s="263">
        <v>5</v>
      </c>
      <c r="B1896" s="611" t="s">
        <v>756</v>
      </c>
      <c r="C1896" s="19">
        <v>15</v>
      </c>
      <c r="D1896" s="406" t="s">
        <v>74</v>
      </c>
      <c r="E1896" s="889"/>
      <c r="F1896" s="398">
        <f>ROUND(E1896*C1896,2)/100</f>
        <v>0</v>
      </c>
    </row>
    <row r="1897" spans="1:6" x14ac:dyDescent="0.25">
      <c r="A1897" s="267"/>
      <c r="B1897" s="202"/>
      <c r="C1897" s="612"/>
      <c r="D1897" s="269"/>
      <c r="E1897" s="874"/>
      <c r="F1897" s="270"/>
    </row>
    <row r="1898" spans="1:6" x14ac:dyDescent="0.25">
      <c r="A1898" s="397">
        <v>7</v>
      </c>
      <c r="B1898" s="394" t="s">
        <v>153</v>
      </c>
      <c r="C1898" s="19"/>
      <c r="D1898" s="350"/>
      <c r="E1898" s="889"/>
      <c r="F1898" s="398"/>
    </row>
    <row r="1899" spans="1:6" x14ac:dyDescent="0.25">
      <c r="A1899" s="400">
        <f>+A1898+0.1</f>
        <v>7.1</v>
      </c>
      <c r="B1899" s="202" t="s">
        <v>596</v>
      </c>
      <c r="C1899" s="19">
        <v>3260.02</v>
      </c>
      <c r="D1899" s="402" t="s">
        <v>11</v>
      </c>
      <c r="E1899" s="889"/>
      <c r="F1899" s="398">
        <f>ROUND(E1899*C1899,2)</f>
        <v>0</v>
      </c>
    </row>
    <row r="1900" spans="1:6" x14ac:dyDescent="0.25">
      <c r="A1900" s="610"/>
      <c r="B1900" s="206"/>
      <c r="C1900" s="19"/>
      <c r="D1900" s="269"/>
      <c r="E1900" s="874"/>
      <c r="F1900" s="270"/>
    </row>
    <row r="1901" spans="1:6" ht="51" x14ac:dyDescent="0.25">
      <c r="A1901" s="275">
        <v>8</v>
      </c>
      <c r="B1901" s="409" t="s">
        <v>524</v>
      </c>
      <c r="C1901" s="19">
        <v>3260.02</v>
      </c>
      <c r="D1901" s="288" t="s">
        <v>11</v>
      </c>
      <c r="E1901" s="874"/>
      <c r="F1901" s="270">
        <f>ROUND(C1901*E1901,2)</f>
        <v>0</v>
      </c>
    </row>
    <row r="1902" spans="1:6" x14ac:dyDescent="0.25">
      <c r="A1902" s="275"/>
      <c r="B1902" s="613"/>
      <c r="C1902" s="19"/>
      <c r="D1902" s="288"/>
      <c r="E1902" s="874"/>
      <c r="F1902" s="270"/>
    </row>
    <row r="1903" spans="1:6" x14ac:dyDescent="0.25">
      <c r="A1903" s="275">
        <v>9</v>
      </c>
      <c r="B1903" s="577" t="s">
        <v>759</v>
      </c>
      <c r="C1903" s="19">
        <v>3260.02</v>
      </c>
      <c r="D1903" s="288" t="s">
        <v>11</v>
      </c>
      <c r="E1903" s="874"/>
      <c r="F1903" s="270">
        <f>ROUND(C1903*E1903,2)</f>
        <v>0</v>
      </c>
    </row>
    <row r="1904" spans="1:6" x14ac:dyDescent="0.25">
      <c r="A1904" s="610"/>
      <c r="B1904" s="163" t="s">
        <v>1150</v>
      </c>
      <c r="C1904" s="265"/>
      <c r="D1904" s="265"/>
      <c r="E1904" s="930"/>
      <c r="F1904" s="165">
        <f>ROUND(SUM(F1882:F1903),2)</f>
        <v>0</v>
      </c>
    </row>
    <row r="1905" spans="1:6" x14ac:dyDescent="0.25">
      <c r="A1905" s="166"/>
      <c r="B1905" s="134"/>
      <c r="C1905" s="130"/>
      <c r="D1905" s="131"/>
      <c r="E1905" s="847"/>
      <c r="F1905" s="170"/>
    </row>
    <row r="1906" spans="1:6" x14ac:dyDescent="0.25">
      <c r="A1906" s="614" t="s">
        <v>1151</v>
      </c>
      <c r="B1906" s="615" t="s">
        <v>854</v>
      </c>
      <c r="C1906" s="615"/>
      <c r="D1906" s="188"/>
      <c r="E1906" s="855"/>
      <c r="F1906" s="616"/>
    </row>
    <row r="1907" spans="1:6" x14ac:dyDescent="0.25">
      <c r="A1907" s="617"/>
      <c r="B1907" s="615"/>
      <c r="C1907" s="615"/>
      <c r="D1907" s="188"/>
      <c r="E1907" s="855"/>
      <c r="F1907" s="616"/>
    </row>
    <row r="1908" spans="1:6" x14ac:dyDescent="0.25">
      <c r="A1908" s="618">
        <v>1</v>
      </c>
      <c r="B1908" s="619" t="s">
        <v>16</v>
      </c>
      <c r="C1908" s="39"/>
      <c r="D1908" s="34"/>
      <c r="E1908" s="855"/>
      <c r="F1908" s="620"/>
    </row>
    <row r="1909" spans="1:6" x14ac:dyDescent="0.25">
      <c r="A1909" s="621">
        <v>1.1000000000000001</v>
      </c>
      <c r="B1909" s="143" t="s">
        <v>203</v>
      </c>
      <c r="C1909" s="143">
        <v>2</v>
      </c>
      <c r="D1909" s="34" t="s">
        <v>204</v>
      </c>
      <c r="E1909" s="35"/>
      <c r="F1909" s="622">
        <f>ROUND(C1909*E1909,2)</f>
        <v>0</v>
      </c>
    </row>
    <row r="1910" spans="1:6" x14ac:dyDescent="0.25">
      <c r="A1910" s="614"/>
      <c r="B1910" s="623"/>
      <c r="C1910" s="39"/>
      <c r="D1910" s="34"/>
      <c r="E1910" s="855"/>
      <c r="F1910" s="622"/>
    </row>
    <row r="1911" spans="1:6" x14ac:dyDescent="0.25">
      <c r="A1911" s="618">
        <v>2</v>
      </c>
      <c r="B1911" s="623" t="s">
        <v>17</v>
      </c>
      <c r="C1911" s="39"/>
      <c r="D1911" s="34"/>
      <c r="E1911" s="855"/>
      <c r="F1911" s="622"/>
    </row>
    <row r="1912" spans="1:6" x14ac:dyDescent="0.25">
      <c r="A1912" s="624">
        <f>+A1911+0.1</f>
        <v>2.1</v>
      </c>
      <c r="B1912" s="625" t="s">
        <v>415</v>
      </c>
      <c r="C1912" s="39">
        <v>726.75</v>
      </c>
      <c r="D1912" s="34" t="s">
        <v>8</v>
      </c>
      <c r="E1912" s="855"/>
      <c r="F1912" s="622">
        <f>ROUND(C1912*E1912,2)</f>
        <v>0</v>
      </c>
    </row>
    <row r="1913" spans="1:6" x14ac:dyDescent="0.25">
      <c r="A1913" s="624">
        <f t="shared" ref="A1913:A1915" si="262">+A1912+0.1</f>
        <v>2.2000000000000002</v>
      </c>
      <c r="B1913" s="626" t="s">
        <v>274</v>
      </c>
      <c r="C1913" s="39">
        <v>181.66</v>
      </c>
      <c r="D1913" s="34" t="s">
        <v>5</v>
      </c>
      <c r="E1913" s="855"/>
      <c r="F1913" s="622">
        <f>ROUND(C1913*E1913,2)</f>
        <v>0</v>
      </c>
    </row>
    <row r="1914" spans="1:6" x14ac:dyDescent="0.25">
      <c r="A1914" s="624">
        <f t="shared" si="262"/>
        <v>2.2999999999999998</v>
      </c>
      <c r="B1914" s="627" t="s">
        <v>302</v>
      </c>
      <c r="C1914" s="39">
        <v>44</v>
      </c>
      <c r="D1914" s="34" t="s">
        <v>6</v>
      </c>
      <c r="E1914" s="35"/>
      <c r="F1914" s="622">
        <f>ROUND(C1914*E1914,2)</f>
        <v>0</v>
      </c>
    </row>
    <row r="1915" spans="1:6" x14ac:dyDescent="0.25">
      <c r="A1915" s="624">
        <f t="shared" si="262"/>
        <v>2.4</v>
      </c>
      <c r="B1915" s="401" t="s">
        <v>276</v>
      </c>
      <c r="C1915" s="39">
        <v>165.19</v>
      </c>
      <c r="D1915" s="34" t="s">
        <v>18</v>
      </c>
      <c r="E1915" s="855"/>
      <c r="F1915" s="622">
        <f>ROUND(C1915*E1915,2)</f>
        <v>0</v>
      </c>
    </row>
    <row r="1916" spans="1:6" x14ac:dyDescent="0.25">
      <c r="A1916" s="628"/>
      <c r="B1916" s="629"/>
      <c r="C1916" s="630"/>
      <c r="D1916" s="631"/>
      <c r="E1916" s="935"/>
      <c r="F1916" s="632"/>
    </row>
    <row r="1917" spans="1:6" x14ac:dyDescent="0.25">
      <c r="A1917" s="618">
        <v>3</v>
      </c>
      <c r="B1917" s="623" t="s">
        <v>598</v>
      </c>
      <c r="C1917" s="39"/>
      <c r="D1917" s="34"/>
      <c r="E1917" s="855"/>
      <c r="F1917" s="622"/>
    </row>
    <row r="1918" spans="1:6" x14ac:dyDescent="0.25">
      <c r="A1918" s="624">
        <f>+A1917+0.1</f>
        <v>3.1</v>
      </c>
      <c r="B1918" s="625" t="s">
        <v>599</v>
      </c>
      <c r="C1918" s="39">
        <v>24.7</v>
      </c>
      <c r="D1918" s="34" t="s">
        <v>8</v>
      </c>
      <c r="E1918" s="855"/>
      <c r="F1918" s="622">
        <f>ROUND(C1918*E1918,2)</f>
        <v>0</v>
      </c>
    </row>
    <row r="1919" spans="1:6" x14ac:dyDescent="0.25">
      <c r="A1919" s="624">
        <f t="shared" ref="A1919:A1926" si="263">+A1918+0.1</f>
        <v>3.2</v>
      </c>
      <c r="B1919" s="625" t="s">
        <v>600</v>
      </c>
      <c r="C1919" s="39">
        <v>0.84</v>
      </c>
      <c r="D1919" s="34" t="s">
        <v>8</v>
      </c>
      <c r="E1919" s="855"/>
      <c r="F1919" s="622">
        <f t="shared" ref="F1919:F1926" si="264">ROUND(C1919*E1919,2)</f>
        <v>0</v>
      </c>
    </row>
    <row r="1920" spans="1:6" x14ac:dyDescent="0.25">
      <c r="A1920" s="624">
        <f t="shared" si="263"/>
        <v>3.3</v>
      </c>
      <c r="B1920" s="625" t="s">
        <v>601</v>
      </c>
      <c r="C1920" s="39">
        <v>12.71</v>
      </c>
      <c r="D1920" s="34" t="s">
        <v>8</v>
      </c>
      <c r="E1920" s="855"/>
      <c r="F1920" s="622">
        <f t="shared" si="264"/>
        <v>0</v>
      </c>
    </row>
    <row r="1921" spans="1:6" x14ac:dyDescent="0.25">
      <c r="A1921" s="624">
        <f t="shared" si="263"/>
        <v>3.4</v>
      </c>
      <c r="B1921" s="625" t="s">
        <v>602</v>
      </c>
      <c r="C1921" s="39">
        <v>0.54</v>
      </c>
      <c r="D1921" s="34" t="s">
        <v>8</v>
      </c>
      <c r="E1921" s="855"/>
      <c r="F1921" s="622">
        <f t="shared" si="264"/>
        <v>0</v>
      </c>
    </row>
    <row r="1922" spans="1:6" x14ac:dyDescent="0.25">
      <c r="A1922" s="624">
        <f t="shared" si="263"/>
        <v>3.5</v>
      </c>
      <c r="B1922" s="625" t="s">
        <v>603</v>
      </c>
      <c r="C1922" s="39">
        <v>0.2</v>
      </c>
      <c r="D1922" s="34" t="s">
        <v>8</v>
      </c>
      <c r="E1922" s="855"/>
      <c r="F1922" s="622">
        <f t="shared" si="264"/>
        <v>0</v>
      </c>
    </row>
    <row r="1923" spans="1:6" x14ac:dyDescent="0.25">
      <c r="A1923" s="624">
        <f t="shared" si="263"/>
        <v>3.6</v>
      </c>
      <c r="B1923" s="625" t="s">
        <v>604</v>
      </c>
      <c r="C1923" s="39">
        <v>21.2</v>
      </c>
      <c r="D1923" s="34" t="s">
        <v>8</v>
      </c>
      <c r="E1923" s="855"/>
      <c r="F1923" s="622">
        <f t="shared" si="264"/>
        <v>0</v>
      </c>
    </row>
    <row r="1924" spans="1:6" x14ac:dyDescent="0.25">
      <c r="A1924" s="624">
        <f t="shared" si="263"/>
        <v>3.7</v>
      </c>
      <c r="B1924" s="625" t="s">
        <v>605</v>
      </c>
      <c r="C1924" s="39">
        <v>2.5</v>
      </c>
      <c r="D1924" s="34" t="s">
        <v>8</v>
      </c>
      <c r="E1924" s="855"/>
      <c r="F1924" s="622">
        <f t="shared" si="264"/>
        <v>0</v>
      </c>
    </row>
    <row r="1925" spans="1:6" x14ac:dyDescent="0.25">
      <c r="A1925" s="624">
        <f t="shared" si="263"/>
        <v>3.8</v>
      </c>
      <c r="B1925" s="625" t="s">
        <v>606</v>
      </c>
      <c r="C1925" s="39">
        <v>14.06</v>
      </c>
      <c r="D1925" s="34" t="s">
        <v>8</v>
      </c>
      <c r="E1925" s="855"/>
      <c r="F1925" s="622">
        <f t="shared" si="264"/>
        <v>0</v>
      </c>
    </row>
    <row r="1926" spans="1:6" x14ac:dyDescent="0.25">
      <c r="A1926" s="624">
        <f t="shared" si="263"/>
        <v>3.9</v>
      </c>
      <c r="B1926" s="625" t="s">
        <v>607</v>
      </c>
      <c r="C1926" s="39">
        <v>5.41</v>
      </c>
      <c r="D1926" s="34" t="s">
        <v>8</v>
      </c>
      <c r="E1926" s="855"/>
      <c r="F1926" s="622">
        <f t="shared" si="264"/>
        <v>0</v>
      </c>
    </row>
    <row r="1927" spans="1:6" x14ac:dyDescent="0.25">
      <c r="A1927" s="633"/>
      <c r="B1927" s="625"/>
      <c r="C1927" s="39"/>
      <c r="D1927" s="34"/>
      <c r="E1927" s="855"/>
      <c r="F1927" s="622"/>
    </row>
    <row r="1928" spans="1:6" x14ac:dyDescent="0.25">
      <c r="A1928" s="618">
        <v>4</v>
      </c>
      <c r="B1928" s="623" t="s">
        <v>608</v>
      </c>
      <c r="C1928" s="39"/>
      <c r="D1928" s="34"/>
      <c r="E1928" s="855"/>
      <c r="F1928" s="622"/>
    </row>
    <row r="1929" spans="1:6" x14ac:dyDescent="0.25">
      <c r="A1929" s="624">
        <f>+A1928+0.1</f>
        <v>4.0999999999999996</v>
      </c>
      <c r="B1929" s="625" t="s">
        <v>20</v>
      </c>
      <c r="C1929" s="39">
        <v>341.7</v>
      </c>
      <c r="D1929" s="34" t="s">
        <v>9</v>
      </c>
      <c r="E1929" s="855"/>
      <c r="F1929" s="622">
        <f t="shared" ref="F1929:F1936" si="265">ROUND(C1929*E1929,2)</f>
        <v>0</v>
      </c>
    </row>
    <row r="1930" spans="1:6" x14ac:dyDescent="0.25">
      <c r="A1930" s="624">
        <f>+A1929+0.1</f>
        <v>4.2</v>
      </c>
      <c r="B1930" s="625" t="s">
        <v>129</v>
      </c>
      <c r="C1930" s="39">
        <v>227.3</v>
      </c>
      <c r="D1930" s="34" t="s">
        <v>9</v>
      </c>
      <c r="E1930" s="855"/>
      <c r="F1930" s="622">
        <f t="shared" si="265"/>
        <v>0</v>
      </c>
    </row>
    <row r="1931" spans="1:6" x14ac:dyDescent="0.25">
      <c r="A1931" s="624">
        <f>+A1929+0.1</f>
        <v>4.2</v>
      </c>
      <c r="B1931" s="625" t="s">
        <v>284</v>
      </c>
      <c r="C1931" s="39">
        <v>100</v>
      </c>
      <c r="D1931" s="34" t="s">
        <v>9</v>
      </c>
      <c r="E1931" s="855"/>
      <c r="F1931" s="622">
        <f t="shared" si="265"/>
        <v>0</v>
      </c>
    </row>
    <row r="1932" spans="1:6" x14ac:dyDescent="0.25">
      <c r="A1932" s="624">
        <f t="shared" ref="A1932:A1937" si="266">+A1931+0.1</f>
        <v>4.3</v>
      </c>
      <c r="B1932" s="143" t="s">
        <v>30</v>
      </c>
      <c r="C1932" s="39">
        <v>114.4</v>
      </c>
      <c r="D1932" s="34" t="s">
        <v>9</v>
      </c>
      <c r="E1932" s="855"/>
      <c r="F1932" s="622">
        <f t="shared" si="265"/>
        <v>0</v>
      </c>
    </row>
    <row r="1933" spans="1:6" x14ac:dyDescent="0.25">
      <c r="A1933" s="624">
        <f t="shared" si="266"/>
        <v>4.4000000000000004</v>
      </c>
      <c r="B1933" s="143" t="s">
        <v>23</v>
      </c>
      <c r="C1933" s="39">
        <v>108.16</v>
      </c>
      <c r="D1933" s="34" t="s">
        <v>9</v>
      </c>
      <c r="E1933" s="18"/>
      <c r="F1933" s="622">
        <f t="shared" si="265"/>
        <v>0</v>
      </c>
    </row>
    <row r="1934" spans="1:6" x14ac:dyDescent="0.25">
      <c r="A1934" s="624">
        <f t="shared" si="266"/>
        <v>4.5</v>
      </c>
      <c r="B1934" s="143" t="s">
        <v>24</v>
      </c>
      <c r="C1934" s="39">
        <v>121.22</v>
      </c>
      <c r="D1934" s="34" t="s">
        <v>11</v>
      </c>
      <c r="E1934" s="855"/>
      <c r="F1934" s="622">
        <f t="shared" si="265"/>
        <v>0</v>
      </c>
    </row>
    <row r="1935" spans="1:6" x14ac:dyDescent="0.25">
      <c r="A1935" s="624">
        <f t="shared" si="266"/>
        <v>4.5999999999999996</v>
      </c>
      <c r="B1935" s="626" t="s">
        <v>96</v>
      </c>
      <c r="C1935" s="39">
        <v>182.96</v>
      </c>
      <c r="D1935" s="34" t="s">
        <v>9</v>
      </c>
      <c r="E1935" s="855"/>
      <c r="F1935" s="622">
        <f t="shared" si="265"/>
        <v>0</v>
      </c>
    </row>
    <row r="1936" spans="1:6" x14ac:dyDescent="0.25">
      <c r="A1936" s="624">
        <f t="shared" si="266"/>
        <v>4.7</v>
      </c>
      <c r="B1936" s="143" t="s">
        <v>793</v>
      </c>
      <c r="C1936" s="39">
        <v>26.4</v>
      </c>
      <c r="D1936" s="34" t="s">
        <v>9</v>
      </c>
      <c r="E1936" s="855"/>
      <c r="F1936" s="622">
        <f t="shared" si="265"/>
        <v>0</v>
      </c>
    </row>
    <row r="1937" spans="1:6" ht="25.5" x14ac:dyDescent="0.25">
      <c r="A1937" s="624">
        <f t="shared" si="266"/>
        <v>4.8</v>
      </c>
      <c r="B1937" s="626" t="s">
        <v>285</v>
      </c>
      <c r="C1937" s="39">
        <v>72.400000000000006</v>
      </c>
      <c r="D1937" s="34" t="s">
        <v>11</v>
      </c>
      <c r="E1937" s="855"/>
      <c r="F1937" s="622">
        <f>E1937*C1937</f>
        <v>0</v>
      </c>
    </row>
    <row r="1938" spans="1:6" x14ac:dyDescent="0.25">
      <c r="A1938" s="628"/>
      <c r="B1938" s="634"/>
      <c r="C1938" s="39"/>
      <c r="D1938" s="34"/>
      <c r="E1938" s="855"/>
      <c r="F1938" s="622"/>
    </row>
    <row r="1939" spans="1:6" x14ac:dyDescent="0.25">
      <c r="A1939" s="618">
        <v>5</v>
      </c>
      <c r="B1939" s="635" t="s">
        <v>431</v>
      </c>
      <c r="C1939" s="39">
        <v>1</v>
      </c>
      <c r="D1939" s="34" t="s">
        <v>54</v>
      </c>
      <c r="E1939" s="855"/>
      <c r="F1939" s="622">
        <f>ROUND(C1939*E1939,2)</f>
        <v>0</v>
      </c>
    </row>
    <row r="1940" spans="1:6" x14ac:dyDescent="0.25">
      <c r="A1940" s="628"/>
      <c r="B1940" s="629"/>
      <c r="C1940" s="39"/>
      <c r="D1940" s="34"/>
      <c r="E1940" s="855"/>
      <c r="F1940" s="622"/>
    </row>
    <row r="1941" spans="1:6" x14ac:dyDescent="0.25">
      <c r="A1941" s="618">
        <v>6</v>
      </c>
      <c r="B1941" s="623" t="s">
        <v>138</v>
      </c>
      <c r="C1941" s="39"/>
      <c r="D1941" s="34"/>
      <c r="E1941" s="855"/>
      <c r="F1941" s="622"/>
    </row>
    <row r="1942" spans="1:6" x14ac:dyDescent="0.25">
      <c r="A1942" s="624">
        <f>+A1941+0.1</f>
        <v>6.1</v>
      </c>
      <c r="B1942" s="625" t="s">
        <v>609</v>
      </c>
      <c r="C1942" s="39">
        <v>76.75</v>
      </c>
      <c r="D1942" s="34" t="s">
        <v>8</v>
      </c>
      <c r="E1942" s="855"/>
      <c r="F1942" s="622">
        <f>ROUND(C1942*E1942,2)</f>
        <v>0</v>
      </c>
    </row>
    <row r="1943" spans="1:6" x14ac:dyDescent="0.25">
      <c r="A1943" s="624">
        <f t="shared" ref="A1943:A1944" si="267">+A1942+0.1</f>
        <v>6.2</v>
      </c>
      <c r="B1943" s="626" t="s">
        <v>610</v>
      </c>
      <c r="C1943" s="39">
        <v>13.24</v>
      </c>
      <c r="D1943" s="34" t="s">
        <v>57</v>
      </c>
      <c r="E1943" s="855"/>
      <c r="F1943" s="622">
        <f>ROUND(C1943*E1943,2)</f>
        <v>0</v>
      </c>
    </row>
    <row r="1944" spans="1:6" x14ac:dyDescent="0.25">
      <c r="A1944" s="624">
        <f t="shared" si="267"/>
        <v>6.3</v>
      </c>
      <c r="B1944" s="625" t="s">
        <v>611</v>
      </c>
      <c r="C1944" s="39">
        <v>76.75</v>
      </c>
      <c r="D1944" s="412" t="s">
        <v>8</v>
      </c>
      <c r="E1944" s="855"/>
      <c r="F1944" s="622">
        <f>ROUND(C1944*E1944,2)</f>
        <v>0</v>
      </c>
    </row>
    <row r="1945" spans="1:6" x14ac:dyDescent="0.25">
      <c r="A1945" s="624"/>
      <c r="B1945" s="625"/>
      <c r="C1945" s="39"/>
      <c r="D1945" s="34"/>
      <c r="E1945" s="855"/>
      <c r="F1945" s="622"/>
    </row>
    <row r="1946" spans="1:6" x14ac:dyDescent="0.25">
      <c r="A1946" s="618">
        <v>7</v>
      </c>
      <c r="B1946" s="635" t="s">
        <v>612</v>
      </c>
      <c r="C1946" s="478">
        <v>1</v>
      </c>
      <c r="D1946" s="350" t="s">
        <v>10</v>
      </c>
      <c r="E1946" s="914"/>
      <c r="F1946" s="622">
        <f>ROUND(C1946*E1946,2)</f>
        <v>0</v>
      </c>
    </row>
    <row r="1947" spans="1:6" x14ac:dyDescent="0.25">
      <c r="A1947" s="624"/>
      <c r="B1947" s="625"/>
      <c r="C1947" s="39"/>
      <c r="D1947" s="34"/>
      <c r="E1947" s="855"/>
      <c r="F1947" s="622"/>
    </row>
    <row r="1948" spans="1:6" x14ac:dyDescent="0.25">
      <c r="A1948" s="618">
        <v>8</v>
      </c>
      <c r="B1948" s="623" t="s">
        <v>403</v>
      </c>
      <c r="C1948" s="39"/>
      <c r="D1948" s="34"/>
      <c r="E1948" s="855"/>
      <c r="F1948" s="622"/>
    </row>
    <row r="1949" spans="1:6" x14ac:dyDescent="0.25">
      <c r="A1949" s="624">
        <f>+A1948+0.1</f>
        <v>8.1</v>
      </c>
      <c r="B1949" s="143" t="s">
        <v>613</v>
      </c>
      <c r="C1949" s="39">
        <v>2</v>
      </c>
      <c r="D1949" s="34" t="s">
        <v>10</v>
      </c>
      <c r="E1949" s="855"/>
      <c r="F1949" s="622">
        <f>ROUND(C1949*E1949,2)</f>
        <v>0</v>
      </c>
    </row>
    <row r="1950" spans="1:6" x14ac:dyDescent="0.25">
      <c r="A1950" s="624">
        <f t="shared" ref="A1950:A1951" si="268">+A1949+0.1</f>
        <v>8.1999999999999993</v>
      </c>
      <c r="B1950" s="626" t="s">
        <v>784</v>
      </c>
      <c r="C1950" s="39">
        <v>1</v>
      </c>
      <c r="D1950" s="350" t="s">
        <v>10</v>
      </c>
      <c r="E1950" s="855"/>
      <c r="F1950" s="622">
        <f>ROUND(C1950*E1950,2)</f>
        <v>0</v>
      </c>
    </row>
    <row r="1951" spans="1:6" x14ac:dyDescent="0.25">
      <c r="A1951" s="624">
        <f t="shared" si="268"/>
        <v>8.3000000000000007</v>
      </c>
      <c r="B1951" s="626" t="s">
        <v>996</v>
      </c>
      <c r="C1951" s="143">
        <v>1</v>
      </c>
      <c r="D1951" s="350" t="s">
        <v>10</v>
      </c>
      <c r="E1951" s="35"/>
      <c r="F1951" s="622">
        <f>ROUND(C1951*E1951,2)</f>
        <v>0</v>
      </c>
    </row>
    <row r="1952" spans="1:6" x14ac:dyDescent="0.25">
      <c r="A1952" s="624"/>
      <c r="B1952" s="626"/>
      <c r="C1952" s="143"/>
      <c r="D1952" s="636"/>
      <c r="E1952" s="35"/>
      <c r="F1952" s="622"/>
    </row>
    <row r="1953" spans="1:6" x14ac:dyDescent="0.25">
      <c r="A1953" s="637">
        <v>9</v>
      </c>
      <c r="B1953" s="638" t="s">
        <v>614</v>
      </c>
      <c r="C1953" s="39"/>
      <c r="D1953" s="34"/>
      <c r="E1953" s="855"/>
      <c r="F1953" s="622"/>
    </row>
    <row r="1954" spans="1:6" x14ac:dyDescent="0.25">
      <c r="A1954" s="621">
        <v>9.1</v>
      </c>
      <c r="B1954" s="626" t="s">
        <v>615</v>
      </c>
      <c r="C1954" s="39">
        <v>20</v>
      </c>
      <c r="D1954" s="34" t="s">
        <v>11</v>
      </c>
      <c r="E1954" s="855"/>
      <c r="F1954" s="622">
        <f t="shared" ref="F1954:F1965" si="269">ROUND(C1954*E1954,2)</f>
        <v>0</v>
      </c>
    </row>
    <row r="1955" spans="1:6" x14ac:dyDescent="0.25">
      <c r="A1955" s="621">
        <v>9.1999999999999993</v>
      </c>
      <c r="B1955" s="626" t="s">
        <v>616</v>
      </c>
      <c r="C1955" s="39">
        <v>18</v>
      </c>
      <c r="D1955" s="34" t="s">
        <v>11</v>
      </c>
      <c r="E1955" s="855"/>
      <c r="F1955" s="622">
        <f t="shared" si="269"/>
        <v>0</v>
      </c>
    </row>
    <row r="1956" spans="1:6" x14ac:dyDescent="0.25">
      <c r="A1956" s="621">
        <v>9.3000000000000007</v>
      </c>
      <c r="B1956" s="626" t="s">
        <v>617</v>
      </c>
      <c r="C1956" s="39">
        <v>5</v>
      </c>
      <c r="D1956" s="34" t="s">
        <v>10</v>
      </c>
      <c r="E1956" s="855"/>
      <c r="F1956" s="622">
        <f t="shared" si="269"/>
        <v>0</v>
      </c>
    </row>
    <row r="1957" spans="1:6" x14ac:dyDescent="0.25">
      <c r="A1957" s="621">
        <v>9.4</v>
      </c>
      <c r="B1957" s="626" t="s">
        <v>618</v>
      </c>
      <c r="C1957" s="39">
        <v>2</v>
      </c>
      <c r="D1957" s="34" t="s">
        <v>10</v>
      </c>
      <c r="E1957" s="855"/>
      <c r="F1957" s="622">
        <f t="shared" si="269"/>
        <v>0</v>
      </c>
    </row>
    <row r="1958" spans="1:6" x14ac:dyDescent="0.25">
      <c r="A1958" s="621">
        <v>9.5</v>
      </c>
      <c r="B1958" s="626" t="s">
        <v>619</v>
      </c>
      <c r="C1958" s="39">
        <v>2</v>
      </c>
      <c r="D1958" s="34" t="s">
        <v>10</v>
      </c>
      <c r="E1958" s="855"/>
      <c r="F1958" s="622">
        <f t="shared" si="269"/>
        <v>0</v>
      </c>
    </row>
    <row r="1959" spans="1:6" x14ac:dyDescent="0.25">
      <c r="A1959" s="621">
        <v>9.6</v>
      </c>
      <c r="B1959" s="626" t="s">
        <v>620</v>
      </c>
      <c r="C1959" s="39">
        <v>1</v>
      </c>
      <c r="D1959" s="34" t="s">
        <v>10</v>
      </c>
      <c r="E1959" s="855"/>
      <c r="F1959" s="622">
        <f t="shared" si="269"/>
        <v>0</v>
      </c>
    </row>
    <row r="1960" spans="1:6" x14ac:dyDescent="0.25">
      <c r="A1960" s="621">
        <v>9.6999999999999993</v>
      </c>
      <c r="B1960" s="626" t="s">
        <v>621</v>
      </c>
      <c r="C1960" s="39">
        <v>3</v>
      </c>
      <c r="D1960" s="34" t="s">
        <v>10</v>
      </c>
      <c r="E1960" s="855"/>
      <c r="F1960" s="622">
        <f t="shared" si="269"/>
        <v>0</v>
      </c>
    </row>
    <row r="1961" spans="1:6" x14ac:dyDescent="0.25">
      <c r="A1961" s="621">
        <v>9.8000000000000007</v>
      </c>
      <c r="B1961" s="626" t="s">
        <v>622</v>
      </c>
      <c r="C1961" s="39">
        <v>2</v>
      </c>
      <c r="D1961" s="34" t="s">
        <v>10</v>
      </c>
      <c r="E1961" s="855"/>
      <c r="F1961" s="622">
        <f t="shared" si="269"/>
        <v>0</v>
      </c>
    </row>
    <row r="1962" spans="1:6" ht="25.5" x14ac:dyDescent="0.25">
      <c r="A1962" s="621">
        <v>9.9</v>
      </c>
      <c r="B1962" s="626" t="s">
        <v>623</v>
      </c>
      <c r="C1962" s="39">
        <v>3</v>
      </c>
      <c r="D1962" s="157" t="s">
        <v>10</v>
      </c>
      <c r="E1962" s="855"/>
      <c r="F1962" s="622">
        <f t="shared" si="269"/>
        <v>0</v>
      </c>
    </row>
    <row r="1963" spans="1:6" ht="25.5" x14ac:dyDescent="0.25">
      <c r="A1963" s="621">
        <v>9.1</v>
      </c>
      <c r="B1963" s="626" t="s">
        <v>624</v>
      </c>
      <c r="C1963" s="39">
        <v>1</v>
      </c>
      <c r="D1963" s="157" t="s">
        <v>10</v>
      </c>
      <c r="E1963" s="855"/>
      <c r="F1963" s="622">
        <f t="shared" si="269"/>
        <v>0</v>
      </c>
    </row>
    <row r="1964" spans="1:6" ht="25.5" x14ac:dyDescent="0.25">
      <c r="A1964" s="639">
        <v>9.11</v>
      </c>
      <c r="B1964" s="627" t="s">
        <v>1012</v>
      </c>
      <c r="C1964" s="39">
        <v>4</v>
      </c>
      <c r="D1964" s="157" t="s">
        <v>10</v>
      </c>
      <c r="E1964" s="855"/>
      <c r="F1964" s="622">
        <f t="shared" si="269"/>
        <v>0</v>
      </c>
    </row>
    <row r="1965" spans="1:6" x14ac:dyDescent="0.25">
      <c r="A1965" s="639">
        <v>9.1199999999999992</v>
      </c>
      <c r="B1965" s="626" t="s">
        <v>991</v>
      </c>
      <c r="C1965" s="39">
        <v>8</v>
      </c>
      <c r="D1965" s="157" t="s">
        <v>10</v>
      </c>
      <c r="E1965" s="855"/>
      <c r="F1965" s="622">
        <f t="shared" si="269"/>
        <v>0</v>
      </c>
    </row>
    <row r="1966" spans="1:6" x14ac:dyDescent="0.25">
      <c r="A1966" s="640"/>
      <c r="B1966" s="629"/>
      <c r="C1966" s="630"/>
      <c r="D1966" s="631"/>
      <c r="E1966" s="935"/>
      <c r="F1966" s="632"/>
    </row>
    <row r="1967" spans="1:6" x14ac:dyDescent="0.25">
      <c r="A1967" s="641">
        <v>10</v>
      </c>
      <c r="B1967" s="623" t="s">
        <v>625</v>
      </c>
      <c r="C1967" s="39"/>
      <c r="D1967" s="34"/>
      <c r="E1967" s="855"/>
      <c r="F1967" s="622"/>
    </row>
    <row r="1968" spans="1:6" x14ac:dyDescent="0.25">
      <c r="A1968" s="624">
        <v>10.1</v>
      </c>
      <c r="B1968" s="626" t="s">
        <v>626</v>
      </c>
      <c r="C1968" s="39">
        <v>32.4</v>
      </c>
      <c r="D1968" s="34" t="s">
        <v>441</v>
      </c>
      <c r="E1968" s="35"/>
      <c r="F1968" s="622">
        <f>ROUND(C1968*E1968,2)</f>
        <v>0</v>
      </c>
    </row>
    <row r="1969" spans="1:6" x14ac:dyDescent="0.25">
      <c r="A1969" s="624">
        <v>10.199999999999999</v>
      </c>
      <c r="B1969" s="626" t="s">
        <v>514</v>
      </c>
      <c r="C1969" s="39">
        <v>3.21</v>
      </c>
      <c r="D1969" s="37" t="s">
        <v>8</v>
      </c>
      <c r="E1969" s="35"/>
      <c r="F1969" s="622">
        <f>ROUND(C1969*E1969,2)</f>
        <v>0</v>
      </c>
    </row>
    <row r="1970" spans="1:6" x14ac:dyDescent="0.25">
      <c r="A1970" s="624">
        <v>10.3</v>
      </c>
      <c r="B1970" s="626" t="s">
        <v>302</v>
      </c>
      <c r="C1970" s="39">
        <v>45.72</v>
      </c>
      <c r="D1970" s="37" t="s">
        <v>6</v>
      </c>
      <c r="E1970" s="35"/>
      <c r="F1970" s="622">
        <f>ROUND(C1970*E1970,2)</f>
        <v>0</v>
      </c>
    </row>
    <row r="1971" spans="1:6" x14ac:dyDescent="0.25">
      <c r="A1971" s="624">
        <v>10.4</v>
      </c>
      <c r="B1971" s="642" t="s">
        <v>304</v>
      </c>
      <c r="C1971" s="39">
        <v>8.9</v>
      </c>
      <c r="D1971" s="37" t="s">
        <v>18</v>
      </c>
      <c r="E1971" s="35"/>
      <c r="F1971" s="622">
        <f>ROUND(C1971*E1971,2)</f>
        <v>0</v>
      </c>
    </row>
    <row r="1972" spans="1:6" x14ac:dyDescent="0.25">
      <c r="A1972" s="643"/>
      <c r="B1972" s="644"/>
      <c r="C1972" s="630"/>
      <c r="D1972" s="645"/>
      <c r="E1972" s="912"/>
      <c r="F1972" s="632"/>
    </row>
    <row r="1973" spans="1:6" x14ac:dyDescent="0.25">
      <c r="A1973" s="646">
        <v>11</v>
      </c>
      <c r="B1973" s="647" t="s">
        <v>627</v>
      </c>
      <c r="C1973" s="19"/>
      <c r="D1973" s="350"/>
      <c r="E1973" s="18"/>
      <c r="F1973" s="648"/>
    </row>
    <row r="1974" spans="1:6" x14ac:dyDescent="0.25">
      <c r="A1974" s="649">
        <v>11.1</v>
      </c>
      <c r="B1974" s="650" t="s">
        <v>203</v>
      </c>
      <c r="C1974" s="651">
        <v>77.2</v>
      </c>
      <c r="D1974" s="652" t="s">
        <v>11</v>
      </c>
      <c r="E1974" s="50"/>
      <c r="F1974" s="622">
        <f>ROUND(C1974*E1974,2)</f>
        <v>0</v>
      </c>
    </row>
    <row r="1975" spans="1:6" x14ac:dyDescent="0.25">
      <c r="A1975" s="653"/>
      <c r="B1975" s="647"/>
      <c r="C1975" s="651"/>
      <c r="D1975" s="652"/>
      <c r="E1975" s="51"/>
      <c r="F1975" s="654"/>
    </row>
    <row r="1976" spans="1:6" x14ac:dyDescent="0.25">
      <c r="A1976" s="649">
        <v>11.2</v>
      </c>
      <c r="B1976" s="394" t="s">
        <v>17</v>
      </c>
      <c r="C1976" s="19"/>
      <c r="D1976" s="350"/>
      <c r="E1976" s="929"/>
      <c r="F1976" s="59"/>
    </row>
    <row r="1977" spans="1:6" x14ac:dyDescent="0.25">
      <c r="A1977" s="60" t="s">
        <v>628</v>
      </c>
      <c r="B1977" s="401" t="s">
        <v>629</v>
      </c>
      <c r="C1977" s="19">
        <v>31.12</v>
      </c>
      <c r="D1977" s="655" t="s">
        <v>5</v>
      </c>
      <c r="E1977" s="18"/>
      <c r="F1977" s="622">
        <f>ROUND(C1977*E1977,2)</f>
        <v>0</v>
      </c>
    </row>
    <row r="1978" spans="1:6" x14ac:dyDescent="0.25">
      <c r="A1978" s="60" t="s">
        <v>630</v>
      </c>
      <c r="B1978" s="164" t="s">
        <v>768</v>
      </c>
      <c r="C1978" s="19">
        <v>12.29</v>
      </c>
      <c r="D1978" s="655" t="s">
        <v>6</v>
      </c>
      <c r="E1978" s="18"/>
      <c r="F1978" s="622">
        <f>ROUND(C1978*E1978,2)</f>
        <v>0</v>
      </c>
    </row>
    <row r="1979" spans="1:6" x14ac:dyDescent="0.25">
      <c r="A1979" s="60" t="s">
        <v>631</v>
      </c>
      <c r="B1979" s="401" t="s">
        <v>140</v>
      </c>
      <c r="C1979" s="19">
        <v>22.6</v>
      </c>
      <c r="D1979" s="655" t="s">
        <v>18</v>
      </c>
      <c r="E1979" s="18"/>
      <c r="F1979" s="622">
        <f>ROUND(C1979*E1979,2)</f>
        <v>0</v>
      </c>
    </row>
    <row r="1980" spans="1:6" x14ac:dyDescent="0.25">
      <c r="A1980" s="61"/>
      <c r="B1980" s="554"/>
      <c r="C1980" s="47"/>
      <c r="D1980" s="379"/>
      <c r="E1980" s="929"/>
      <c r="F1980" s="62"/>
    </row>
    <row r="1981" spans="1:6" x14ac:dyDescent="0.25">
      <c r="A1981" s="63">
        <v>11.3</v>
      </c>
      <c r="B1981" s="1" t="s">
        <v>632</v>
      </c>
      <c r="C1981" s="99"/>
      <c r="D1981" s="656"/>
      <c r="E1981" s="6"/>
      <c r="F1981" s="64"/>
    </row>
    <row r="1982" spans="1:6" x14ac:dyDescent="0.25">
      <c r="A1982" s="60" t="s">
        <v>633</v>
      </c>
      <c r="B1982" s="97" t="s">
        <v>634</v>
      </c>
      <c r="C1982" s="99">
        <v>6.89</v>
      </c>
      <c r="D1982" s="412" t="s">
        <v>8</v>
      </c>
      <c r="E1982" s="6"/>
      <c r="F1982" s="622">
        <f>ROUND(C1982*E1982,2)</f>
        <v>0</v>
      </c>
    </row>
    <row r="1983" spans="1:6" x14ac:dyDescent="0.25">
      <c r="A1983" s="65" t="s">
        <v>635</v>
      </c>
      <c r="B1983" s="97" t="s">
        <v>636</v>
      </c>
      <c r="C1983" s="99">
        <v>1.8</v>
      </c>
      <c r="D1983" s="412" t="s">
        <v>8</v>
      </c>
      <c r="E1983" s="6"/>
      <c r="F1983" s="622">
        <f>ROUND(C1983*E1983,2)</f>
        <v>0</v>
      </c>
    </row>
    <row r="1984" spans="1:6" x14ac:dyDescent="0.25">
      <c r="A1984" s="60" t="s">
        <v>637</v>
      </c>
      <c r="B1984" s="97" t="s">
        <v>638</v>
      </c>
      <c r="C1984" s="99">
        <v>1.44</v>
      </c>
      <c r="D1984" s="412" t="s">
        <v>8</v>
      </c>
      <c r="E1984" s="6"/>
      <c r="F1984" s="622">
        <f>ROUND(C1984*E1984,2)</f>
        <v>0</v>
      </c>
    </row>
    <row r="1985" spans="1:6" x14ac:dyDescent="0.25">
      <c r="A1985" s="65" t="s">
        <v>639</v>
      </c>
      <c r="B1985" s="97" t="s">
        <v>640</v>
      </c>
      <c r="C1985" s="99">
        <v>2.77</v>
      </c>
      <c r="D1985" s="412" t="s">
        <v>8</v>
      </c>
      <c r="E1985" s="6"/>
      <c r="F1985" s="622">
        <f>ROUND(C1985*E1985,2)</f>
        <v>0</v>
      </c>
    </row>
    <row r="1986" spans="1:6" x14ac:dyDescent="0.25">
      <c r="A1986" s="60" t="s">
        <v>641</v>
      </c>
      <c r="B1986" s="97" t="s">
        <v>642</v>
      </c>
      <c r="C1986" s="99">
        <v>1.51</v>
      </c>
      <c r="D1986" s="412" t="s">
        <v>8</v>
      </c>
      <c r="E1986" s="6"/>
      <c r="F1986" s="622">
        <f>ROUND(C1986*E1986,2)</f>
        <v>0</v>
      </c>
    </row>
    <row r="1987" spans="1:6" x14ac:dyDescent="0.25">
      <c r="A1987" s="60"/>
      <c r="B1987" s="401"/>
      <c r="C1987" s="19"/>
      <c r="D1987" s="655"/>
      <c r="E1987" s="929"/>
      <c r="F1987" s="59"/>
    </row>
    <row r="1988" spans="1:6" x14ac:dyDescent="0.25">
      <c r="A1988" s="63">
        <v>11.4</v>
      </c>
      <c r="B1988" s="394" t="s">
        <v>70</v>
      </c>
      <c r="C1988" s="47"/>
      <c r="D1988" s="379"/>
      <c r="E1988" s="929"/>
      <c r="F1988" s="62"/>
    </row>
    <row r="1989" spans="1:6" x14ac:dyDescent="0.25">
      <c r="A1989" s="60" t="s">
        <v>643</v>
      </c>
      <c r="B1989" s="401" t="s">
        <v>132</v>
      </c>
      <c r="C1989" s="19">
        <v>41.16</v>
      </c>
      <c r="D1989" s="395" t="s">
        <v>9</v>
      </c>
      <c r="E1989" s="18"/>
      <c r="F1989" s="622">
        <f>ROUND(C1989*E1989,2)</f>
        <v>0</v>
      </c>
    </row>
    <row r="1990" spans="1:6" x14ac:dyDescent="0.25">
      <c r="A1990" s="65" t="s">
        <v>644</v>
      </c>
      <c r="B1990" s="401" t="s">
        <v>146</v>
      </c>
      <c r="C1990" s="19">
        <v>178.36</v>
      </c>
      <c r="D1990" s="395" t="s">
        <v>9</v>
      </c>
      <c r="E1990" s="18"/>
      <c r="F1990" s="622">
        <f>ROUND(C1990*E1990,2)</f>
        <v>0</v>
      </c>
    </row>
    <row r="1991" spans="1:6" x14ac:dyDescent="0.25">
      <c r="A1991" s="61"/>
      <c r="B1991" s="554"/>
      <c r="C1991" s="47"/>
      <c r="D1991" s="379"/>
      <c r="E1991" s="929"/>
      <c r="F1991" s="62"/>
    </row>
    <row r="1992" spans="1:6" x14ac:dyDescent="0.25">
      <c r="A1992" s="649">
        <v>11.5</v>
      </c>
      <c r="B1992" s="394" t="s">
        <v>19</v>
      </c>
      <c r="C1992" s="47"/>
      <c r="D1992" s="379"/>
      <c r="E1992" s="929"/>
      <c r="F1992" s="62"/>
    </row>
    <row r="1993" spans="1:6" x14ac:dyDescent="0.25">
      <c r="A1993" s="60" t="s">
        <v>111</v>
      </c>
      <c r="B1993" s="401" t="s">
        <v>20</v>
      </c>
      <c r="C1993" s="19">
        <v>87.12</v>
      </c>
      <c r="D1993" s="395" t="s">
        <v>9</v>
      </c>
      <c r="E1993" s="18"/>
      <c r="F1993" s="622">
        <f>ROUND(C1993*E1993,2)</f>
        <v>0</v>
      </c>
    </row>
    <row r="1994" spans="1:6" x14ac:dyDescent="0.25">
      <c r="A1994" s="60" t="s">
        <v>112</v>
      </c>
      <c r="B1994" s="401" t="s">
        <v>40</v>
      </c>
      <c r="C1994" s="19">
        <v>87.12</v>
      </c>
      <c r="D1994" s="395" t="s">
        <v>9</v>
      </c>
      <c r="E1994" s="18"/>
      <c r="F1994" s="622">
        <f>ROUND(C1994*E1994,2)</f>
        <v>0</v>
      </c>
    </row>
    <row r="1995" spans="1:6" x14ac:dyDescent="0.25">
      <c r="A1995" s="60" t="s">
        <v>113</v>
      </c>
      <c r="B1995" s="401" t="s">
        <v>24</v>
      </c>
      <c r="C1995" s="19">
        <v>532</v>
      </c>
      <c r="D1995" s="350" t="s">
        <v>11</v>
      </c>
      <c r="E1995" s="18"/>
      <c r="F1995" s="622">
        <f>ROUND(C1995*E1995,2)</f>
        <v>0</v>
      </c>
    </row>
    <row r="1996" spans="1:6" x14ac:dyDescent="0.25">
      <c r="A1996" s="66"/>
      <c r="B1996" s="556"/>
      <c r="C1996" s="47"/>
      <c r="D1996" s="379"/>
      <c r="E1996" s="929"/>
      <c r="F1996" s="59"/>
    </row>
    <row r="1997" spans="1:6" x14ac:dyDescent="0.25">
      <c r="A1997" s="649">
        <v>11.6</v>
      </c>
      <c r="B1997" s="394" t="s">
        <v>41</v>
      </c>
      <c r="C1997" s="47"/>
      <c r="D1997" s="379"/>
      <c r="E1997" s="929"/>
      <c r="F1997" s="59"/>
    </row>
    <row r="1998" spans="1:6" x14ac:dyDescent="0.25">
      <c r="A1998" s="60" t="s">
        <v>114</v>
      </c>
      <c r="B1998" s="401" t="s">
        <v>127</v>
      </c>
      <c r="C1998" s="19">
        <v>87.12</v>
      </c>
      <c r="D1998" s="395" t="s">
        <v>9</v>
      </c>
      <c r="E1998" s="52"/>
      <c r="F1998" s="622">
        <f>ROUND(C1998*E1998,2)</f>
        <v>0</v>
      </c>
    </row>
    <row r="1999" spans="1:6" x14ac:dyDescent="0.25">
      <c r="A1999" s="60" t="s">
        <v>115</v>
      </c>
      <c r="B1999" s="401" t="s">
        <v>59</v>
      </c>
      <c r="C1999" s="19">
        <v>87.12</v>
      </c>
      <c r="D1999" s="395" t="s">
        <v>9</v>
      </c>
      <c r="E1999" s="52"/>
      <c r="F1999" s="622">
        <f>ROUND(C1999*E1999,2)</f>
        <v>0</v>
      </c>
    </row>
    <row r="2000" spans="1:6" x14ac:dyDescent="0.25">
      <c r="A2000" s="66"/>
      <c r="B2000" s="556"/>
      <c r="C2000" s="47"/>
      <c r="D2000" s="379"/>
      <c r="E2000" s="929"/>
      <c r="F2000" s="59"/>
    </row>
    <row r="2001" spans="1:6" x14ac:dyDescent="0.25">
      <c r="A2001" s="649">
        <v>11.7</v>
      </c>
      <c r="B2001" s="394" t="s">
        <v>65</v>
      </c>
      <c r="C2001" s="44"/>
      <c r="D2001" s="395"/>
      <c r="E2001" s="18"/>
      <c r="F2001" s="59"/>
    </row>
    <row r="2002" spans="1:6" x14ac:dyDescent="0.25">
      <c r="A2002" s="657" t="s">
        <v>116</v>
      </c>
      <c r="B2002" s="75" t="s">
        <v>745</v>
      </c>
      <c r="C2002" s="44">
        <v>73.2</v>
      </c>
      <c r="D2002" s="395" t="s">
        <v>11</v>
      </c>
      <c r="E2002" s="18"/>
      <c r="F2002" s="622">
        <f>ROUND(C2002*E2002,2)</f>
        <v>0</v>
      </c>
    </row>
    <row r="2003" spans="1:6" ht="25.5" x14ac:dyDescent="0.25">
      <c r="A2003" s="657" t="s">
        <v>117</v>
      </c>
      <c r="B2003" s="75" t="s">
        <v>989</v>
      </c>
      <c r="C2003" s="44">
        <v>1</v>
      </c>
      <c r="D2003" s="395" t="s">
        <v>10</v>
      </c>
      <c r="E2003" s="18"/>
      <c r="F2003" s="622">
        <f>ROUND(C2003*E2003,2)</f>
        <v>0</v>
      </c>
    </row>
    <row r="2004" spans="1:6" x14ac:dyDescent="0.25">
      <c r="A2004" s="657"/>
      <c r="B2004" s="75"/>
      <c r="C2004" s="44"/>
      <c r="D2004" s="395"/>
      <c r="E2004" s="18"/>
      <c r="F2004" s="59"/>
    </row>
    <row r="2005" spans="1:6" x14ac:dyDescent="0.25">
      <c r="A2005" s="618">
        <v>12</v>
      </c>
      <c r="B2005" s="635" t="s">
        <v>75</v>
      </c>
      <c r="C2005" s="478">
        <v>1</v>
      </c>
      <c r="D2005" s="350" t="s">
        <v>10</v>
      </c>
      <c r="E2005" s="914"/>
      <c r="F2005" s="622">
        <f>ROUND(C2005*E2005,2)</f>
        <v>0</v>
      </c>
    </row>
    <row r="2006" spans="1:6" x14ac:dyDescent="0.25">
      <c r="A2006" s="618"/>
      <c r="B2006" s="430"/>
      <c r="C2006" s="478"/>
      <c r="D2006" s="350"/>
      <c r="E2006" s="914"/>
      <c r="F2006" s="622">
        <f t="shared" ref="F2006" si="270">ROUND(C2006*E2006,2)</f>
        <v>0</v>
      </c>
    </row>
    <row r="2007" spans="1:6" x14ac:dyDescent="0.25">
      <c r="A2007" s="618">
        <v>13</v>
      </c>
      <c r="B2007" s="401" t="s">
        <v>769</v>
      </c>
      <c r="C2007" s="268">
        <v>1</v>
      </c>
      <c r="D2007" s="519" t="s">
        <v>10</v>
      </c>
      <c r="E2007" s="914"/>
      <c r="F2007" s="622">
        <f>ROUND(C2007*E2007,2)</f>
        <v>0</v>
      </c>
    </row>
    <row r="2008" spans="1:6" x14ac:dyDescent="0.25">
      <c r="A2008" s="658"/>
      <c r="B2008" s="659" t="s">
        <v>1152</v>
      </c>
      <c r="C2008" s="660"/>
      <c r="D2008" s="39"/>
      <c r="E2008" s="936"/>
      <c r="F2008" s="661">
        <f>SUM(F1909:F2007)</f>
        <v>0</v>
      </c>
    </row>
    <row r="2009" spans="1:6" x14ac:dyDescent="0.25">
      <c r="A2009" s="166"/>
      <c r="B2009" s="167"/>
      <c r="C2009" s="168"/>
      <c r="D2009" s="169"/>
      <c r="E2009" s="853"/>
      <c r="F2009" s="170"/>
    </row>
    <row r="2010" spans="1:6" x14ac:dyDescent="0.25">
      <c r="A2010" s="393" t="s">
        <v>1153</v>
      </c>
      <c r="B2010" s="394" t="s">
        <v>647</v>
      </c>
      <c r="C2010" s="19"/>
      <c r="D2010" s="350"/>
      <c r="E2010" s="889"/>
      <c r="F2010" s="396"/>
    </row>
    <row r="2011" spans="1:6" x14ac:dyDescent="0.25">
      <c r="A2011" s="387"/>
      <c r="B2011" s="394"/>
      <c r="C2011" s="19"/>
      <c r="D2011" s="350"/>
      <c r="E2011" s="889"/>
      <c r="F2011" s="396"/>
    </row>
    <row r="2012" spans="1:6" x14ac:dyDescent="0.25">
      <c r="A2012" s="397">
        <v>1</v>
      </c>
      <c r="B2012" s="388" t="s">
        <v>512</v>
      </c>
      <c r="C2012" s="19"/>
      <c r="D2012" s="350"/>
      <c r="E2012" s="888"/>
      <c r="F2012" s="398"/>
    </row>
    <row r="2013" spans="1:6" x14ac:dyDescent="0.25">
      <c r="A2013" s="399" t="s">
        <v>513</v>
      </c>
      <c r="B2013" s="19" t="s">
        <v>66</v>
      </c>
      <c r="C2013" s="19">
        <v>150</v>
      </c>
      <c r="D2013" s="350" t="s">
        <v>11</v>
      </c>
      <c r="E2013" s="877"/>
      <c r="F2013" s="398">
        <f>ROUND(E2013*C2013,2)</f>
        <v>0</v>
      </c>
    </row>
    <row r="2014" spans="1:6" x14ac:dyDescent="0.25">
      <c r="A2014" s="399"/>
      <c r="B2014" s="401"/>
      <c r="C2014" s="19"/>
      <c r="D2014" s="350"/>
      <c r="E2014" s="877"/>
      <c r="F2014" s="398"/>
    </row>
    <row r="2015" spans="1:6" x14ac:dyDescent="0.25">
      <c r="A2015" s="397">
        <v>2</v>
      </c>
      <c r="B2015" s="394" t="s">
        <v>7</v>
      </c>
      <c r="C2015" s="394"/>
      <c r="D2015" s="394"/>
      <c r="E2015" s="877"/>
      <c r="F2015" s="398"/>
    </row>
    <row r="2016" spans="1:6" x14ac:dyDescent="0.25">
      <c r="A2016" s="400">
        <f>+A2015+0.1</f>
        <v>2.1</v>
      </c>
      <c r="B2016" s="401" t="s">
        <v>274</v>
      </c>
      <c r="C2016" s="401">
        <v>132</v>
      </c>
      <c r="D2016" s="402" t="s">
        <v>5</v>
      </c>
      <c r="E2016" s="877"/>
      <c r="F2016" s="398">
        <f>ROUND(E2016*C2016,2)</f>
        <v>0</v>
      </c>
    </row>
    <row r="2017" spans="1:6" x14ac:dyDescent="0.25">
      <c r="A2017" s="400">
        <f>+A2016+0.1</f>
        <v>2.2000000000000002</v>
      </c>
      <c r="B2017" s="401" t="s">
        <v>514</v>
      </c>
      <c r="C2017" s="401">
        <v>12</v>
      </c>
      <c r="D2017" s="350" t="s">
        <v>33</v>
      </c>
      <c r="E2017" s="877"/>
      <c r="F2017" s="398">
        <f>ROUND(E2017*C2017,2)</f>
        <v>0</v>
      </c>
    </row>
    <row r="2018" spans="1:6" x14ac:dyDescent="0.25">
      <c r="A2018" s="400">
        <f>+A2017+0.1</f>
        <v>2.2999999999999998</v>
      </c>
      <c r="B2018" s="401" t="s">
        <v>515</v>
      </c>
      <c r="C2018" s="401">
        <v>110.72</v>
      </c>
      <c r="D2018" s="402" t="s">
        <v>6</v>
      </c>
      <c r="E2018" s="877"/>
      <c r="F2018" s="398">
        <f>ROUND(E2018*C2018,2)</f>
        <v>0</v>
      </c>
    </row>
    <row r="2019" spans="1:6" x14ac:dyDescent="0.25">
      <c r="A2019" s="400">
        <f>+A2018+0.1</f>
        <v>2.4</v>
      </c>
      <c r="B2019" s="401" t="s">
        <v>276</v>
      </c>
      <c r="C2019" s="401">
        <v>25.54</v>
      </c>
      <c r="D2019" s="402" t="s">
        <v>18</v>
      </c>
      <c r="E2019" s="877"/>
      <c r="F2019" s="398">
        <f>ROUND(E2019*C2019,2)</f>
        <v>0</v>
      </c>
    </row>
    <row r="2020" spans="1:6" x14ac:dyDescent="0.25">
      <c r="A2020" s="553"/>
      <c r="B2020" s="556"/>
      <c r="C2020" s="47"/>
      <c r="D2020" s="556"/>
      <c r="E2020" s="888"/>
      <c r="F2020" s="555"/>
    </row>
    <row r="2021" spans="1:6" x14ac:dyDescent="0.25">
      <c r="A2021" s="397">
        <v>3</v>
      </c>
      <c r="B2021" s="394" t="s">
        <v>516</v>
      </c>
      <c r="C2021" s="556"/>
      <c r="D2021" s="556"/>
      <c r="E2021" s="890"/>
      <c r="F2021" s="555"/>
    </row>
    <row r="2022" spans="1:6" x14ac:dyDescent="0.25">
      <c r="A2022" s="400">
        <f>+A2021+0.1</f>
        <v>3.1</v>
      </c>
      <c r="B2022" s="401" t="s">
        <v>540</v>
      </c>
      <c r="C2022" s="401">
        <v>154.5</v>
      </c>
      <c r="D2022" s="402" t="s">
        <v>11</v>
      </c>
      <c r="E2022" s="889"/>
      <c r="F2022" s="398">
        <f>ROUND(E2022*C2022,2)</f>
        <v>0</v>
      </c>
    </row>
    <row r="2023" spans="1:6" x14ac:dyDescent="0.25">
      <c r="A2023" s="404"/>
      <c r="B2023" s="401"/>
      <c r="C2023" s="401"/>
      <c r="D2023" s="402"/>
      <c r="E2023" s="888"/>
      <c r="F2023" s="398"/>
    </row>
    <row r="2024" spans="1:6" x14ac:dyDescent="0.25">
      <c r="A2024" s="397">
        <v>4</v>
      </c>
      <c r="B2024" s="394" t="s">
        <v>131</v>
      </c>
      <c r="C2024" s="19"/>
      <c r="D2024" s="350"/>
      <c r="E2024" s="888"/>
      <c r="F2024" s="398"/>
    </row>
    <row r="2025" spans="1:6" x14ac:dyDescent="0.25">
      <c r="A2025" s="400">
        <f>+A2024+0.1</f>
        <v>4.0999999999999996</v>
      </c>
      <c r="B2025" s="401" t="s">
        <v>530</v>
      </c>
      <c r="C2025" s="19">
        <v>150</v>
      </c>
      <c r="D2025" s="402" t="s">
        <v>11</v>
      </c>
      <c r="E2025" s="889"/>
      <c r="F2025" s="398">
        <f>ROUND(E2025*C2025,2)</f>
        <v>0</v>
      </c>
    </row>
    <row r="2026" spans="1:6" x14ac:dyDescent="0.25">
      <c r="A2026" s="404"/>
      <c r="B2026" s="394"/>
      <c r="C2026" s="19"/>
      <c r="D2026" s="350"/>
      <c r="E2026" s="889"/>
      <c r="F2026" s="398"/>
    </row>
    <row r="2027" spans="1:6" x14ac:dyDescent="0.25">
      <c r="A2027" s="397">
        <v>5</v>
      </c>
      <c r="B2027" s="394" t="s">
        <v>153</v>
      </c>
      <c r="C2027" s="19"/>
      <c r="D2027" s="350"/>
      <c r="E2027" s="889"/>
      <c r="F2027" s="398"/>
    </row>
    <row r="2028" spans="1:6" x14ac:dyDescent="0.25">
      <c r="A2028" s="400">
        <f>+A2027+0.1</f>
        <v>5.0999999999999996</v>
      </c>
      <c r="B2028" s="401" t="s">
        <v>530</v>
      </c>
      <c r="C2028" s="19">
        <v>150</v>
      </c>
      <c r="D2028" s="402" t="s">
        <v>11</v>
      </c>
      <c r="E2028" s="889"/>
      <c r="F2028" s="398">
        <f>ROUND(E2028*C2028,2)</f>
        <v>0</v>
      </c>
    </row>
    <row r="2029" spans="1:6" x14ac:dyDescent="0.25">
      <c r="A2029" s="557"/>
      <c r="B2029" s="556"/>
      <c r="C2029" s="19"/>
      <c r="D2029" s="350"/>
      <c r="E2029" s="888"/>
      <c r="F2029" s="398"/>
    </row>
    <row r="2030" spans="1:6" ht="25.5" x14ac:dyDescent="0.25">
      <c r="A2030" s="397">
        <v>6</v>
      </c>
      <c r="B2030" s="394" t="str">
        <f>+B1896</f>
        <v>SUMINISTRO Y COLOCACIÓN DE VÁLVULAS Y PIEZAS ESPECIALES DE ACERO C/PROTECCIÓN ANTICORROSIVA:</v>
      </c>
      <c r="C2030" s="19">
        <v>15</v>
      </c>
      <c r="D2030" s="406" t="s">
        <v>74</v>
      </c>
      <c r="E2030" s="889"/>
      <c r="F2030" s="398">
        <f>ROUND(E2030*C2030,2)/100</f>
        <v>0</v>
      </c>
    </row>
    <row r="2031" spans="1:6" x14ac:dyDescent="0.25">
      <c r="A2031" s="66"/>
      <c r="B2031" s="445"/>
      <c r="C2031" s="430"/>
      <c r="D2031" s="445"/>
      <c r="E2031" s="892"/>
      <c r="F2031" s="555"/>
    </row>
    <row r="2032" spans="1:6" ht="51" x14ac:dyDescent="0.25">
      <c r="A2032" s="397">
        <v>7</v>
      </c>
      <c r="B2032" s="409" t="s">
        <v>524</v>
      </c>
      <c r="C2032" s="19">
        <v>150</v>
      </c>
      <c r="D2032" s="350" t="s">
        <v>11</v>
      </c>
      <c r="E2032" s="889"/>
      <c r="F2032" s="348">
        <f>ROUND(C2032*E2032,2)</f>
        <v>0</v>
      </c>
    </row>
    <row r="2033" spans="1:6" x14ac:dyDescent="0.25">
      <c r="A2033" s="397"/>
      <c r="B2033" s="388"/>
      <c r="C2033" s="19"/>
      <c r="D2033" s="350"/>
      <c r="E2033" s="888"/>
      <c r="F2033" s="380"/>
    </row>
    <row r="2034" spans="1:6" x14ac:dyDescent="0.25">
      <c r="A2034" s="45">
        <v>8</v>
      </c>
      <c r="B2034" s="401" t="s">
        <v>69</v>
      </c>
      <c r="C2034" s="411">
        <v>150</v>
      </c>
      <c r="D2034" s="412" t="s">
        <v>11</v>
      </c>
      <c r="E2034" s="893"/>
      <c r="F2034" s="348">
        <f>ROUND(C2034*E2034,2)</f>
        <v>0</v>
      </c>
    </row>
    <row r="2035" spans="1:6" x14ac:dyDescent="0.25">
      <c r="A2035" s="438"/>
      <c r="B2035" s="439" t="s">
        <v>1154</v>
      </c>
      <c r="C2035" s="440"/>
      <c r="D2035" s="441"/>
      <c r="E2035" s="904"/>
      <c r="F2035" s="442">
        <f>SUM(F2013:F2034)</f>
        <v>0</v>
      </c>
    </row>
    <row r="2036" spans="1:6" x14ac:dyDescent="0.25">
      <c r="A2036" s="166"/>
      <c r="B2036" s="167"/>
      <c r="C2036" s="168"/>
      <c r="D2036" s="169"/>
      <c r="E2036" s="853"/>
      <c r="F2036" s="170"/>
    </row>
    <row r="2037" spans="1:6" x14ac:dyDescent="0.25">
      <c r="A2037" s="393" t="s">
        <v>1155</v>
      </c>
      <c r="B2037" s="394" t="s">
        <v>194</v>
      </c>
      <c r="C2037" s="44"/>
      <c r="D2037" s="395"/>
      <c r="E2037" s="887"/>
      <c r="F2037" s="396"/>
    </row>
    <row r="2038" spans="1:6" x14ac:dyDescent="0.25">
      <c r="A2038" s="387"/>
      <c r="B2038" s="394"/>
      <c r="C2038" s="44"/>
      <c r="D2038" s="395"/>
      <c r="E2038" s="887"/>
      <c r="F2038" s="396"/>
    </row>
    <row r="2039" spans="1:6" x14ac:dyDescent="0.25">
      <c r="A2039" s="45">
        <v>1</v>
      </c>
      <c r="B2039" s="388" t="s">
        <v>512</v>
      </c>
      <c r="C2039" s="44"/>
      <c r="D2039" s="395"/>
      <c r="E2039" s="888"/>
      <c r="F2039" s="398"/>
    </row>
    <row r="2040" spans="1:6" x14ac:dyDescent="0.25">
      <c r="A2040" s="399" t="s">
        <v>513</v>
      </c>
      <c r="B2040" s="19" t="s">
        <v>66</v>
      </c>
      <c r="C2040" s="19">
        <v>18679.13</v>
      </c>
      <c r="D2040" s="395" t="s">
        <v>11</v>
      </c>
      <c r="E2040" s="848"/>
      <c r="F2040" s="398">
        <f>ROUND(E2040*C2040,2)</f>
        <v>0</v>
      </c>
    </row>
    <row r="2041" spans="1:6" x14ac:dyDescent="0.25">
      <c r="A2041" s="399"/>
      <c r="B2041" s="405"/>
      <c r="C2041" s="44"/>
      <c r="D2041" s="395"/>
      <c r="E2041" s="888"/>
      <c r="F2041" s="398"/>
    </row>
    <row r="2042" spans="1:6" x14ac:dyDescent="0.25">
      <c r="A2042" s="45">
        <v>2</v>
      </c>
      <c r="B2042" s="394" t="s">
        <v>7</v>
      </c>
      <c r="C2042" s="394"/>
      <c r="D2042" s="394"/>
      <c r="E2042" s="890"/>
      <c r="F2042" s="398"/>
    </row>
    <row r="2043" spans="1:6" x14ac:dyDescent="0.25">
      <c r="A2043" s="400">
        <f>+A2042+0.1</f>
        <v>2.1</v>
      </c>
      <c r="B2043" s="401" t="s">
        <v>274</v>
      </c>
      <c r="C2043" s="401">
        <v>13925.39</v>
      </c>
      <c r="D2043" s="402" t="s">
        <v>5</v>
      </c>
      <c r="E2043" s="910"/>
      <c r="F2043" s="398">
        <f>ROUND(E2043*C2043,2)</f>
        <v>0</v>
      </c>
    </row>
    <row r="2044" spans="1:6" x14ac:dyDescent="0.25">
      <c r="A2044" s="400">
        <f t="shared" ref="A2044:A2047" si="271">+A2043+0.1</f>
        <v>2.2000000000000002</v>
      </c>
      <c r="B2044" s="401" t="s">
        <v>514</v>
      </c>
      <c r="C2044" s="401">
        <v>1335.04</v>
      </c>
      <c r="D2044" s="350" t="s">
        <v>33</v>
      </c>
      <c r="E2044" s="910"/>
      <c r="F2044" s="398">
        <f>ROUND(E2044*C2044,2)</f>
        <v>0</v>
      </c>
    </row>
    <row r="2045" spans="1:6" ht="25.5" x14ac:dyDescent="0.25">
      <c r="A2045" s="400">
        <f t="shared" si="271"/>
        <v>2.2999999999999998</v>
      </c>
      <c r="B2045" s="212" t="s">
        <v>763</v>
      </c>
      <c r="C2045" s="401">
        <f>+C2046*0.2*1.2</f>
        <v>2828.84</v>
      </c>
      <c r="D2045" s="350" t="s">
        <v>18</v>
      </c>
      <c r="E2045" s="937"/>
      <c r="F2045" s="398">
        <f>ROUND(E2045*C2045,2)</f>
        <v>0</v>
      </c>
    </row>
    <row r="2046" spans="1:6" x14ac:dyDescent="0.25">
      <c r="A2046" s="400">
        <f t="shared" si="271"/>
        <v>2.4</v>
      </c>
      <c r="B2046" s="401" t="s">
        <v>515</v>
      </c>
      <c r="C2046" s="401">
        <v>11786.85</v>
      </c>
      <c r="D2046" s="350" t="s">
        <v>6</v>
      </c>
      <c r="E2046" s="910"/>
      <c r="F2046" s="398">
        <f>ROUND(E2046*C2046,2)</f>
        <v>0</v>
      </c>
    </row>
    <row r="2047" spans="1:6" x14ac:dyDescent="0.25">
      <c r="A2047" s="400">
        <f t="shared" si="271"/>
        <v>2.5</v>
      </c>
      <c r="B2047" s="401" t="s">
        <v>276</v>
      </c>
      <c r="C2047" s="662">
        <f>2566.3+C2045</f>
        <v>5395.1</v>
      </c>
      <c r="D2047" s="402" t="s">
        <v>18</v>
      </c>
      <c r="E2047" s="910"/>
      <c r="F2047" s="398">
        <f>ROUND(E2047*C2047,2)</f>
        <v>0</v>
      </c>
    </row>
    <row r="2048" spans="1:6" x14ac:dyDescent="0.25">
      <c r="A2048" s="399"/>
      <c r="B2048" s="394"/>
      <c r="C2048" s="44"/>
      <c r="D2048" s="394"/>
      <c r="E2048" s="888"/>
      <c r="F2048" s="398"/>
    </row>
    <row r="2049" spans="1:6" x14ac:dyDescent="0.25">
      <c r="A2049" s="45">
        <v>3</v>
      </c>
      <c r="B2049" s="403" t="s">
        <v>516</v>
      </c>
      <c r="C2049" s="394"/>
      <c r="D2049" s="394"/>
      <c r="E2049" s="890"/>
      <c r="F2049" s="398"/>
    </row>
    <row r="2050" spans="1:6" x14ac:dyDescent="0.25">
      <c r="A2050" s="400">
        <v>3.1</v>
      </c>
      <c r="B2050" s="401" t="s">
        <v>527</v>
      </c>
      <c r="C2050" s="401">
        <v>13396.05</v>
      </c>
      <c r="D2050" s="402" t="s">
        <v>11</v>
      </c>
      <c r="E2050" s="889"/>
      <c r="F2050" s="398">
        <f>ROUND(E2050*C2050,2)</f>
        <v>0</v>
      </c>
    </row>
    <row r="2051" spans="1:6" x14ac:dyDescent="0.25">
      <c r="A2051" s="400">
        <v>3.2</v>
      </c>
      <c r="B2051" s="401" t="s">
        <v>526</v>
      </c>
      <c r="C2051" s="401">
        <v>2851.67</v>
      </c>
      <c r="D2051" s="402" t="s">
        <v>11</v>
      </c>
      <c r="E2051" s="889"/>
      <c r="F2051" s="398">
        <f>ROUND(E2051*C2051,2)</f>
        <v>0</v>
      </c>
    </row>
    <row r="2052" spans="1:6" x14ac:dyDescent="0.25">
      <c r="A2052" s="400">
        <v>3.3</v>
      </c>
      <c r="B2052" s="401" t="s">
        <v>540</v>
      </c>
      <c r="C2052" s="401">
        <v>2832.5</v>
      </c>
      <c r="D2052" s="402" t="s">
        <v>11</v>
      </c>
      <c r="E2052" s="889"/>
      <c r="F2052" s="398">
        <f>ROUND(E2052*C2052,2)</f>
        <v>0</v>
      </c>
    </row>
    <row r="2053" spans="1:6" x14ac:dyDescent="0.25">
      <c r="A2053" s="400"/>
      <c r="B2053" s="401"/>
      <c r="C2053" s="401"/>
      <c r="D2053" s="402"/>
      <c r="E2053" s="888"/>
      <c r="F2053" s="398"/>
    </row>
    <row r="2054" spans="1:6" x14ac:dyDescent="0.25">
      <c r="A2054" s="45">
        <v>4</v>
      </c>
      <c r="B2054" s="403" t="s">
        <v>131</v>
      </c>
      <c r="C2054" s="44"/>
      <c r="D2054" s="395"/>
      <c r="E2054" s="888"/>
      <c r="F2054" s="398"/>
    </row>
    <row r="2055" spans="1:6" x14ac:dyDescent="0.25">
      <c r="A2055" s="400">
        <v>4.0999999999999996</v>
      </c>
      <c r="B2055" s="401" t="s">
        <v>529</v>
      </c>
      <c r="C2055" s="44">
        <v>13133.38</v>
      </c>
      <c r="D2055" s="402" t="s">
        <v>11</v>
      </c>
      <c r="E2055" s="889"/>
      <c r="F2055" s="398">
        <f>ROUND(E2055*C2055,2)</f>
        <v>0</v>
      </c>
    </row>
    <row r="2056" spans="1:6" x14ac:dyDescent="0.25">
      <c r="A2056" s="400">
        <v>4.2</v>
      </c>
      <c r="B2056" s="401" t="s">
        <v>528</v>
      </c>
      <c r="C2056" s="44">
        <v>2795.75</v>
      </c>
      <c r="D2056" s="402" t="s">
        <v>11</v>
      </c>
      <c r="E2056" s="889"/>
      <c r="F2056" s="398">
        <f>ROUND(E2056*C2056,2)</f>
        <v>0</v>
      </c>
    </row>
    <row r="2057" spans="1:6" x14ac:dyDescent="0.25">
      <c r="A2057" s="400">
        <v>4.3</v>
      </c>
      <c r="B2057" s="401" t="s">
        <v>530</v>
      </c>
      <c r="C2057" s="44">
        <v>2750</v>
      </c>
      <c r="D2057" s="402" t="s">
        <v>11</v>
      </c>
      <c r="E2057" s="889"/>
      <c r="F2057" s="398">
        <f>ROUND(E2057*C2057,2)</f>
        <v>0</v>
      </c>
    </row>
    <row r="2058" spans="1:6" x14ac:dyDescent="0.25">
      <c r="A2058" s="400"/>
      <c r="B2058" s="403"/>
      <c r="C2058" s="44"/>
      <c r="D2058" s="395"/>
      <c r="E2058" s="888"/>
      <c r="F2058" s="398"/>
    </row>
    <row r="2059" spans="1:6" x14ac:dyDescent="0.25">
      <c r="A2059" s="45">
        <v>5</v>
      </c>
      <c r="B2059" s="394" t="s">
        <v>153</v>
      </c>
      <c r="C2059" s="44"/>
      <c r="D2059" s="395"/>
      <c r="E2059" s="888"/>
      <c r="F2059" s="398"/>
    </row>
    <row r="2060" spans="1:6" x14ac:dyDescent="0.25">
      <c r="A2060" s="400">
        <v>5.0999999999999996</v>
      </c>
      <c r="B2060" s="401" t="s">
        <v>529</v>
      </c>
      <c r="C2060" s="44">
        <v>13133.38</v>
      </c>
      <c r="D2060" s="402" t="s">
        <v>11</v>
      </c>
      <c r="E2060" s="889"/>
      <c r="F2060" s="398">
        <f>ROUND(E2060*C2060,2)</f>
        <v>0</v>
      </c>
    </row>
    <row r="2061" spans="1:6" x14ac:dyDescent="0.25">
      <c r="A2061" s="400">
        <v>5.2</v>
      </c>
      <c r="B2061" s="401" t="s">
        <v>528</v>
      </c>
      <c r="C2061" s="44">
        <v>2795.75</v>
      </c>
      <c r="D2061" s="402" t="s">
        <v>11</v>
      </c>
      <c r="E2061" s="889"/>
      <c r="F2061" s="398">
        <f>ROUND(E2061*C2061,2)</f>
        <v>0</v>
      </c>
    </row>
    <row r="2062" spans="1:6" x14ac:dyDescent="0.25">
      <c r="A2062" s="400">
        <v>5.3</v>
      </c>
      <c r="B2062" s="401" t="s">
        <v>530</v>
      </c>
      <c r="C2062" s="44">
        <v>2750</v>
      </c>
      <c r="D2062" s="402" t="s">
        <v>11</v>
      </c>
      <c r="E2062" s="889"/>
      <c r="F2062" s="398">
        <f>ROUND(E2062*C2062,2)</f>
        <v>0</v>
      </c>
    </row>
    <row r="2063" spans="1:6" x14ac:dyDescent="0.25">
      <c r="A2063" s="400"/>
      <c r="B2063" s="401"/>
      <c r="C2063" s="44"/>
      <c r="D2063" s="402"/>
      <c r="E2063" s="888"/>
      <c r="F2063" s="398"/>
    </row>
    <row r="2064" spans="1:6" ht="25.5" x14ac:dyDescent="0.25">
      <c r="A2064" s="45">
        <v>6</v>
      </c>
      <c r="B2064" s="403" t="str">
        <f>+B2030</f>
        <v>SUMINISTRO Y COLOCACIÓN DE VÁLVULAS Y PIEZAS ESPECIALES DE ACERO C/PROTECCIÓN ANTICORROSIVA:</v>
      </c>
      <c r="C2064" s="44">
        <v>15</v>
      </c>
      <c r="D2064" s="406" t="s">
        <v>74</v>
      </c>
      <c r="E2064" s="889"/>
      <c r="F2064" s="398">
        <f>ROUND(E2064*C2064,2)/100</f>
        <v>0</v>
      </c>
    </row>
    <row r="2065" spans="1:6" x14ac:dyDescent="0.25">
      <c r="A2065" s="66"/>
      <c r="B2065" s="408"/>
      <c r="C2065" s="407"/>
      <c r="D2065" s="408"/>
      <c r="E2065" s="892"/>
      <c r="F2065" s="555"/>
    </row>
    <row r="2066" spans="1:6" x14ac:dyDescent="0.25">
      <c r="A2066" s="45">
        <v>7</v>
      </c>
      <c r="B2066" s="446" t="s">
        <v>531</v>
      </c>
      <c r="C2066" s="447"/>
      <c r="D2066" s="448"/>
      <c r="E2066" s="908"/>
      <c r="F2066" s="380"/>
    </row>
    <row r="2067" spans="1:6" x14ac:dyDescent="0.25">
      <c r="A2067" s="46">
        <f>A2066+0.1</f>
        <v>7.1</v>
      </c>
      <c r="B2067" s="449" t="s">
        <v>760</v>
      </c>
      <c r="C2067" s="450">
        <f>476+75</f>
        <v>551</v>
      </c>
      <c r="D2067" s="451" t="s">
        <v>10</v>
      </c>
      <c r="E2067" s="909"/>
      <c r="F2067" s="348">
        <f>ROUND(C2067*E2067,2)</f>
        <v>0</v>
      </c>
    </row>
    <row r="2068" spans="1:6" x14ac:dyDescent="0.25">
      <c r="A2068" s="438"/>
      <c r="B2068" s="449"/>
      <c r="C2068" s="401"/>
      <c r="D2068" s="401"/>
      <c r="E2068" s="910"/>
      <c r="F2068" s="398"/>
    </row>
    <row r="2069" spans="1:6" x14ac:dyDescent="0.25">
      <c r="A2069" s="364">
        <v>8</v>
      </c>
      <c r="B2069" s="365" t="s">
        <v>154</v>
      </c>
      <c r="C2069" s="366"/>
      <c r="D2069" s="367"/>
      <c r="E2069" s="884"/>
      <c r="F2069" s="368">
        <f t="shared" ref="F2069:F2077" si="272">ROUND(C2069*E2069,2)</f>
        <v>0</v>
      </c>
    </row>
    <row r="2070" spans="1:6" x14ac:dyDescent="0.25">
      <c r="A2070" s="369">
        <v>8.1</v>
      </c>
      <c r="B2070" s="370" t="s">
        <v>155</v>
      </c>
      <c r="C2070" s="366"/>
      <c r="D2070" s="367"/>
      <c r="E2070" s="884"/>
      <c r="F2070" s="368">
        <f t="shared" si="272"/>
        <v>0</v>
      </c>
    </row>
    <row r="2071" spans="1:6" x14ac:dyDescent="0.25">
      <c r="A2071" s="371" t="s">
        <v>668</v>
      </c>
      <c r="B2071" s="249" t="s">
        <v>156</v>
      </c>
      <c r="C2071" s="366">
        <f>+C2067*0.1</f>
        <v>55.1</v>
      </c>
      <c r="D2071" s="367" t="s">
        <v>8</v>
      </c>
      <c r="E2071" s="884"/>
      <c r="F2071" s="368">
        <f t="shared" si="272"/>
        <v>0</v>
      </c>
    </row>
    <row r="2072" spans="1:6" x14ac:dyDescent="0.25">
      <c r="A2072" s="371" t="s">
        <v>669</v>
      </c>
      <c r="B2072" s="249" t="s">
        <v>39</v>
      </c>
      <c r="C2072" s="366">
        <f>+C2067*0.087</f>
        <v>47.94</v>
      </c>
      <c r="D2072" s="367" t="s">
        <v>8</v>
      </c>
      <c r="E2072" s="884"/>
      <c r="F2072" s="368">
        <f t="shared" si="272"/>
        <v>0</v>
      </c>
    </row>
    <row r="2073" spans="1:6" x14ac:dyDescent="0.25">
      <c r="A2073" s="371" t="s">
        <v>671</v>
      </c>
      <c r="B2073" s="249" t="s">
        <v>157</v>
      </c>
      <c r="C2073" s="366">
        <f>+(C2071+C2072)*1.3</f>
        <v>133.94999999999999</v>
      </c>
      <c r="D2073" s="367" t="s">
        <v>18</v>
      </c>
      <c r="E2073" s="884"/>
      <c r="F2073" s="368">
        <f t="shared" si="272"/>
        <v>0</v>
      </c>
    </row>
    <row r="2074" spans="1:6" x14ac:dyDescent="0.25">
      <c r="A2074" s="371"/>
      <c r="B2074" s="372"/>
      <c r="C2074" s="373"/>
      <c r="D2074" s="367"/>
      <c r="E2074" s="884"/>
      <c r="F2074" s="368">
        <f t="shared" si="272"/>
        <v>0</v>
      </c>
    </row>
    <row r="2075" spans="1:6" x14ac:dyDescent="0.25">
      <c r="A2075" s="364">
        <f>A2070+0.1</f>
        <v>8.1999999999999993</v>
      </c>
      <c r="B2075" s="374" t="s">
        <v>158</v>
      </c>
      <c r="C2075" s="366"/>
      <c r="D2075" s="367"/>
      <c r="E2075" s="884"/>
      <c r="F2075" s="368">
        <f t="shared" si="272"/>
        <v>0</v>
      </c>
    </row>
    <row r="2076" spans="1:6" x14ac:dyDescent="0.25">
      <c r="A2076" s="371" t="s">
        <v>684</v>
      </c>
      <c r="B2076" s="190" t="s">
        <v>794</v>
      </c>
      <c r="C2076" s="366">
        <v>551</v>
      </c>
      <c r="D2076" s="367" t="s">
        <v>9</v>
      </c>
      <c r="E2076" s="884"/>
      <c r="F2076" s="368">
        <f t="shared" si="272"/>
        <v>0</v>
      </c>
    </row>
    <row r="2077" spans="1:6" x14ac:dyDescent="0.25">
      <c r="A2077" s="371" t="s">
        <v>685</v>
      </c>
      <c r="B2077" s="249" t="s">
        <v>39</v>
      </c>
      <c r="C2077" s="366">
        <v>551</v>
      </c>
      <c r="D2077" s="367" t="s">
        <v>11</v>
      </c>
      <c r="E2077" s="884"/>
      <c r="F2077" s="368">
        <f t="shared" si="272"/>
        <v>0</v>
      </c>
    </row>
    <row r="2078" spans="1:6" x14ac:dyDescent="0.25">
      <c r="A2078" s="371"/>
      <c r="B2078" s="249"/>
      <c r="C2078" s="366"/>
      <c r="D2078" s="367"/>
      <c r="E2078" s="884"/>
      <c r="F2078" s="368"/>
    </row>
    <row r="2079" spans="1:6" ht="51" x14ac:dyDescent="0.25">
      <c r="A2079" s="397">
        <v>9</v>
      </c>
      <c r="B2079" s="409" t="s">
        <v>524</v>
      </c>
      <c r="C2079" s="44">
        <f>+C2040</f>
        <v>18679.13</v>
      </c>
      <c r="D2079" s="395" t="s">
        <v>11</v>
      </c>
      <c r="E2079" s="887"/>
      <c r="F2079" s="348">
        <f>ROUND(C2079*E2079,2)</f>
        <v>0</v>
      </c>
    </row>
    <row r="2080" spans="1:6" x14ac:dyDescent="0.25">
      <c r="A2080" s="410"/>
      <c r="B2080" s="388"/>
      <c r="C2080" s="44"/>
      <c r="D2080" s="395"/>
      <c r="E2080" s="887"/>
      <c r="F2080" s="348"/>
    </row>
    <row r="2081" spans="1:6" x14ac:dyDescent="0.25">
      <c r="A2081" s="45">
        <v>10</v>
      </c>
      <c r="B2081" s="401" t="s">
        <v>69</v>
      </c>
      <c r="C2081" s="411">
        <f>+C2079</f>
        <v>18679.13</v>
      </c>
      <c r="D2081" s="412" t="s">
        <v>11</v>
      </c>
      <c r="E2081" s="893"/>
      <c r="F2081" s="348">
        <f>ROUND(C2081*E2081,2)</f>
        <v>0</v>
      </c>
    </row>
    <row r="2082" spans="1:6" x14ac:dyDescent="0.25">
      <c r="A2082" s="438"/>
      <c r="B2082" s="439" t="s">
        <v>1156</v>
      </c>
      <c r="C2082" s="440"/>
      <c r="D2082" s="441"/>
      <c r="E2082" s="904"/>
      <c r="F2082" s="452">
        <f>SUM(F2040:F2081)</f>
        <v>0</v>
      </c>
    </row>
    <row r="2083" spans="1:6" x14ac:dyDescent="0.25">
      <c r="A2083" s="663"/>
      <c r="B2083" s="664" t="s">
        <v>867</v>
      </c>
      <c r="C2083" s="665"/>
      <c r="D2083" s="666"/>
      <c r="E2083" s="938"/>
      <c r="F2083" s="667">
        <f>+F2082+F2035+F2008+F1904+F1877+F1585</f>
        <v>0</v>
      </c>
    </row>
    <row r="2084" spans="1:6" x14ac:dyDescent="0.25">
      <c r="A2084" s="166"/>
      <c r="B2084" s="167"/>
      <c r="C2084" s="168"/>
      <c r="D2084" s="169"/>
      <c r="E2084" s="853"/>
      <c r="F2084" s="170"/>
    </row>
    <row r="2085" spans="1:6" x14ac:dyDescent="0.25">
      <c r="A2085" s="128" t="s">
        <v>534</v>
      </c>
      <c r="B2085" s="129" t="s">
        <v>654</v>
      </c>
      <c r="C2085" s="130"/>
      <c r="D2085" s="131"/>
      <c r="E2085" s="847"/>
      <c r="F2085" s="132"/>
    </row>
    <row r="2086" spans="1:6" x14ac:dyDescent="0.25">
      <c r="A2086" s="668"/>
      <c r="B2086" s="669"/>
      <c r="C2086" s="670"/>
      <c r="D2086" s="670"/>
      <c r="E2086" s="939"/>
      <c r="F2086" s="671"/>
    </row>
    <row r="2087" spans="1:6" ht="38.25" x14ac:dyDescent="0.25">
      <c r="A2087" s="672" t="s">
        <v>541</v>
      </c>
      <c r="B2087" s="673" t="s">
        <v>821</v>
      </c>
      <c r="C2087" s="674"/>
      <c r="D2087" s="491"/>
      <c r="E2087" s="914"/>
      <c r="F2087" s="86"/>
    </row>
    <row r="2088" spans="1:6" x14ac:dyDescent="0.25">
      <c r="A2088" s="475"/>
      <c r="B2088" s="486"/>
      <c r="C2088" s="674"/>
      <c r="D2088" s="491"/>
      <c r="E2088" s="914"/>
      <c r="F2088" s="86"/>
    </row>
    <row r="2089" spans="1:6" x14ac:dyDescent="0.25">
      <c r="A2089" s="675">
        <v>1</v>
      </c>
      <c r="B2089" s="534" t="s">
        <v>16</v>
      </c>
      <c r="C2089" s="674"/>
      <c r="D2089" s="491"/>
      <c r="E2089" s="914"/>
      <c r="F2089" s="86"/>
    </row>
    <row r="2090" spans="1:6" x14ac:dyDescent="0.25">
      <c r="A2090" s="349">
        <v>1.1000000000000001</v>
      </c>
      <c r="B2090" s="676" t="s">
        <v>655</v>
      </c>
      <c r="C2090" s="478">
        <v>3154.4</v>
      </c>
      <c r="D2090" s="491" t="s">
        <v>11</v>
      </c>
      <c r="E2090" s="914"/>
      <c r="F2090" s="677">
        <f>ROUND(E2090*C2090,2)</f>
        <v>0</v>
      </c>
    </row>
    <row r="2091" spans="1:6" x14ac:dyDescent="0.25">
      <c r="A2091" s="349"/>
      <c r="B2091" s="317"/>
      <c r="C2091" s="478"/>
      <c r="D2091" s="491"/>
      <c r="E2091" s="914"/>
      <c r="F2091" s="677">
        <f t="shared" ref="F2091:F2113" si="273">ROUND(E2091*C2091,2)</f>
        <v>0</v>
      </c>
    </row>
    <row r="2092" spans="1:6" x14ac:dyDescent="0.25">
      <c r="A2092" s="509">
        <v>2</v>
      </c>
      <c r="B2092" s="344" t="s">
        <v>130</v>
      </c>
      <c r="C2092" s="439"/>
      <c r="D2092" s="678"/>
      <c r="E2092" s="940"/>
      <c r="F2092" s="677">
        <f t="shared" si="273"/>
        <v>0</v>
      </c>
    </row>
    <row r="2093" spans="1:6" x14ac:dyDescent="0.25">
      <c r="A2093" s="679">
        <f>A2092+0.1</f>
        <v>2.1</v>
      </c>
      <c r="B2093" s="317" t="s">
        <v>656</v>
      </c>
      <c r="C2093" s="413">
        <v>3753.74</v>
      </c>
      <c r="D2093" s="680" t="s">
        <v>657</v>
      </c>
      <c r="E2093" s="893"/>
      <c r="F2093" s="677">
        <f>ROUND(E2093*C2093,2)</f>
        <v>0</v>
      </c>
    </row>
    <row r="2094" spans="1:6" x14ac:dyDescent="0.25">
      <c r="A2094" s="679">
        <f>A2093+0.1</f>
        <v>2.2000000000000002</v>
      </c>
      <c r="B2094" s="676" t="s">
        <v>521</v>
      </c>
      <c r="C2094" s="413">
        <f>+C2095*0.2*1.2</f>
        <v>733.59</v>
      </c>
      <c r="D2094" s="680" t="s">
        <v>658</v>
      </c>
      <c r="E2094" s="893"/>
      <c r="F2094" s="677">
        <f>ROUND(E2094*C2094,2)</f>
        <v>0</v>
      </c>
    </row>
    <row r="2095" spans="1:6" x14ac:dyDescent="0.25">
      <c r="A2095" s="679">
        <f>A2094+0.1</f>
        <v>2.2999999999999998</v>
      </c>
      <c r="B2095" s="20" t="s">
        <v>659</v>
      </c>
      <c r="C2095" s="413">
        <v>3056.62</v>
      </c>
      <c r="D2095" s="680" t="s">
        <v>660</v>
      </c>
      <c r="E2095" s="898"/>
      <c r="F2095" s="677">
        <f>ROUND(E2095*C2095,2)</f>
        <v>0</v>
      </c>
    </row>
    <row r="2096" spans="1:6" x14ac:dyDescent="0.25">
      <c r="A2096" s="679">
        <f>A2095+0.1</f>
        <v>2.4</v>
      </c>
      <c r="B2096" s="317" t="s">
        <v>661</v>
      </c>
      <c r="C2096" s="413">
        <v>836.54</v>
      </c>
      <c r="D2096" s="680" t="s">
        <v>662</v>
      </c>
      <c r="E2096" s="893"/>
      <c r="F2096" s="677">
        <f>ROUND(E2096*C2096,2)</f>
        <v>0</v>
      </c>
    </row>
    <row r="2097" spans="1:6" x14ac:dyDescent="0.25">
      <c r="A2097" s="327"/>
      <c r="B2097" s="20"/>
      <c r="C2097" s="413"/>
      <c r="D2097" s="402"/>
      <c r="E2097" s="893"/>
      <c r="F2097" s="677">
        <f t="shared" si="273"/>
        <v>0</v>
      </c>
    </row>
    <row r="2098" spans="1:6" x14ac:dyDescent="0.25">
      <c r="A2098" s="82">
        <v>3</v>
      </c>
      <c r="B2098" s="344" t="s">
        <v>87</v>
      </c>
      <c r="C2098" s="478"/>
      <c r="D2098" s="491"/>
      <c r="E2098" s="914"/>
      <c r="F2098" s="677">
        <f t="shared" si="273"/>
        <v>0</v>
      </c>
    </row>
    <row r="2099" spans="1:6" x14ac:dyDescent="0.25">
      <c r="A2099" s="679">
        <f>A2098+0.1</f>
        <v>3.1</v>
      </c>
      <c r="B2099" s="20" t="s">
        <v>822</v>
      </c>
      <c r="C2099" s="478">
        <v>3217.49</v>
      </c>
      <c r="D2099" s="350" t="s">
        <v>11</v>
      </c>
      <c r="E2099" s="18"/>
      <c r="F2099" s="677">
        <f>ROUND(E2099*C2099,2)</f>
        <v>0</v>
      </c>
    </row>
    <row r="2100" spans="1:6" x14ac:dyDescent="0.25">
      <c r="A2100" s="349"/>
      <c r="B2100" s="20"/>
      <c r="C2100" s="478"/>
      <c r="D2100" s="350"/>
      <c r="E2100" s="914"/>
      <c r="F2100" s="677">
        <f t="shared" si="273"/>
        <v>0</v>
      </c>
    </row>
    <row r="2101" spans="1:6" x14ac:dyDescent="0.25">
      <c r="A2101" s="82">
        <v>4</v>
      </c>
      <c r="B2101" s="344" t="s">
        <v>663</v>
      </c>
      <c r="C2101" s="478"/>
      <c r="D2101" s="350"/>
      <c r="E2101" s="914"/>
      <c r="F2101" s="677">
        <f t="shared" si="273"/>
        <v>0</v>
      </c>
    </row>
    <row r="2102" spans="1:6" x14ac:dyDescent="0.25">
      <c r="A2102" s="679">
        <f>A2101+0.1</f>
        <v>4.0999999999999996</v>
      </c>
      <c r="B2102" s="20" t="s">
        <v>823</v>
      </c>
      <c r="C2102" s="478">
        <v>3154.4</v>
      </c>
      <c r="D2102" s="350" t="s">
        <v>11</v>
      </c>
      <c r="E2102" s="914"/>
      <c r="F2102" s="677">
        <f>ROUND(E2102*C2102,2)</f>
        <v>0</v>
      </c>
    </row>
    <row r="2103" spans="1:6" x14ac:dyDescent="0.25">
      <c r="A2103" s="349"/>
      <c r="B2103" s="20"/>
      <c r="C2103" s="478"/>
      <c r="D2103" s="350"/>
      <c r="E2103" s="914"/>
      <c r="F2103" s="677">
        <f t="shared" si="273"/>
        <v>0</v>
      </c>
    </row>
    <row r="2104" spans="1:6" x14ac:dyDescent="0.25">
      <c r="A2104" s="82">
        <v>5</v>
      </c>
      <c r="B2104" s="321" t="s">
        <v>153</v>
      </c>
      <c r="C2104" s="431"/>
      <c r="D2104" s="350"/>
      <c r="E2104" s="941"/>
      <c r="F2104" s="677">
        <f t="shared" si="273"/>
        <v>0</v>
      </c>
    </row>
    <row r="2105" spans="1:6" x14ac:dyDescent="0.25">
      <c r="A2105" s="349">
        <v>5.0999999999999996</v>
      </c>
      <c r="B2105" s="20" t="s">
        <v>823</v>
      </c>
      <c r="C2105" s="478">
        <v>3154.4</v>
      </c>
      <c r="D2105" s="350" t="s">
        <v>11</v>
      </c>
      <c r="E2105" s="941"/>
      <c r="F2105" s="677">
        <f>ROUND(E2105*C2105,2)</f>
        <v>0</v>
      </c>
    </row>
    <row r="2106" spans="1:6" x14ac:dyDescent="0.25">
      <c r="A2106" s="349"/>
      <c r="B2106" s="681"/>
      <c r="C2106" s="478"/>
      <c r="D2106" s="288"/>
      <c r="E2106" s="941"/>
      <c r="F2106" s="677">
        <f t="shared" si="273"/>
        <v>0</v>
      </c>
    </row>
    <row r="2107" spans="1:6" ht="25.5" x14ac:dyDescent="0.25">
      <c r="A2107" s="82">
        <v>6</v>
      </c>
      <c r="B2107" s="344" t="s">
        <v>664</v>
      </c>
      <c r="C2107" s="682"/>
      <c r="D2107" s="683"/>
      <c r="E2107" s="942"/>
      <c r="F2107" s="677">
        <f t="shared" si="273"/>
        <v>0</v>
      </c>
    </row>
    <row r="2108" spans="1:6" x14ac:dyDescent="0.25">
      <c r="A2108" s="273">
        <f>+A2107+0.1</f>
        <v>6.1</v>
      </c>
      <c r="B2108" s="20" t="s">
        <v>825</v>
      </c>
      <c r="C2108" s="313">
        <v>12</v>
      </c>
      <c r="D2108" s="269" t="s">
        <v>10</v>
      </c>
      <c r="E2108" s="941"/>
      <c r="F2108" s="677">
        <f t="shared" si="273"/>
        <v>0</v>
      </c>
    </row>
    <row r="2109" spans="1:6" x14ac:dyDescent="0.25">
      <c r="A2109" s="273">
        <f t="shared" ref="A2109:A2113" si="274">+A2108+0.1</f>
        <v>6.2</v>
      </c>
      <c r="B2109" s="20" t="s">
        <v>826</v>
      </c>
      <c r="C2109" s="313">
        <v>3</v>
      </c>
      <c r="D2109" s="269" t="s">
        <v>10</v>
      </c>
      <c r="E2109" s="941"/>
      <c r="F2109" s="677">
        <f t="shared" si="273"/>
        <v>0</v>
      </c>
    </row>
    <row r="2110" spans="1:6" x14ac:dyDescent="0.25">
      <c r="A2110" s="273">
        <f t="shared" si="274"/>
        <v>6.3</v>
      </c>
      <c r="B2110" s="20" t="s">
        <v>827</v>
      </c>
      <c r="C2110" s="313">
        <f>13+6</f>
        <v>19</v>
      </c>
      <c r="D2110" s="269" t="s">
        <v>10</v>
      </c>
      <c r="E2110" s="941"/>
      <c r="F2110" s="677">
        <f t="shared" si="273"/>
        <v>0</v>
      </c>
    </row>
    <row r="2111" spans="1:6" x14ac:dyDescent="0.25">
      <c r="A2111" s="273">
        <f t="shared" si="274"/>
        <v>6.4</v>
      </c>
      <c r="B2111" s="20" t="s">
        <v>828</v>
      </c>
      <c r="C2111" s="313">
        <v>1</v>
      </c>
      <c r="D2111" s="269" t="s">
        <v>10</v>
      </c>
      <c r="E2111" s="943"/>
      <c r="F2111" s="677">
        <f t="shared" si="273"/>
        <v>0</v>
      </c>
    </row>
    <row r="2112" spans="1:6" x14ac:dyDescent="0.25">
      <c r="A2112" s="273">
        <f t="shared" si="274"/>
        <v>6.5</v>
      </c>
      <c r="B2112" s="20" t="s">
        <v>829</v>
      </c>
      <c r="C2112" s="313">
        <v>52</v>
      </c>
      <c r="D2112" s="269" t="s">
        <v>10</v>
      </c>
      <c r="E2112" s="943"/>
      <c r="F2112" s="677">
        <f t="shared" si="273"/>
        <v>0</v>
      </c>
    </row>
    <row r="2113" spans="1:6" x14ac:dyDescent="0.25">
      <c r="A2113" s="273">
        <f t="shared" si="274"/>
        <v>6.6</v>
      </c>
      <c r="B2113" s="164" t="s">
        <v>824</v>
      </c>
      <c r="C2113" s="674">
        <v>4.45</v>
      </c>
      <c r="D2113" s="680" t="s">
        <v>8</v>
      </c>
      <c r="E2113" s="941"/>
      <c r="F2113" s="677">
        <f t="shared" si="273"/>
        <v>0</v>
      </c>
    </row>
    <row r="2114" spans="1:6" x14ac:dyDescent="0.25">
      <c r="A2114" s="376"/>
      <c r="B2114" s="684"/>
      <c r="C2114" s="682"/>
      <c r="D2114" s="683"/>
      <c r="E2114" s="942"/>
      <c r="F2114" s="86"/>
    </row>
    <row r="2115" spans="1:6" x14ac:dyDescent="0.25">
      <c r="A2115" s="82">
        <v>7</v>
      </c>
      <c r="B2115" s="321" t="s">
        <v>168</v>
      </c>
      <c r="C2115" s="685"/>
      <c r="D2115" s="491"/>
      <c r="E2115" s="914"/>
      <c r="F2115" s="677">
        <f t="shared" ref="F2115:F2121" si="275">ROUND(E2115*C2115,2)</f>
        <v>0</v>
      </c>
    </row>
    <row r="2116" spans="1:6" ht="25.5" x14ac:dyDescent="0.25">
      <c r="A2116" s="273">
        <f t="shared" ref="A2116:A2121" si="276">+A2115+0.1</f>
        <v>7.1</v>
      </c>
      <c r="B2116" s="212" t="s">
        <v>830</v>
      </c>
      <c r="C2116" s="685">
        <v>7</v>
      </c>
      <c r="D2116" s="269" t="s">
        <v>10</v>
      </c>
      <c r="E2116" s="941"/>
      <c r="F2116" s="677">
        <f t="shared" si="275"/>
        <v>0</v>
      </c>
    </row>
    <row r="2117" spans="1:6" ht="51" x14ac:dyDescent="0.25">
      <c r="A2117" s="273">
        <f t="shared" si="276"/>
        <v>7.2</v>
      </c>
      <c r="B2117" s="212" t="s">
        <v>666</v>
      </c>
      <c r="C2117" s="685">
        <v>2</v>
      </c>
      <c r="D2117" s="288" t="s">
        <v>10</v>
      </c>
      <c r="E2117" s="941"/>
      <c r="F2117" s="677">
        <f t="shared" si="275"/>
        <v>0</v>
      </c>
    </row>
    <row r="2118" spans="1:6" x14ac:dyDescent="0.25">
      <c r="A2118" s="349">
        <f t="shared" si="276"/>
        <v>7.3</v>
      </c>
      <c r="B2118" s="212" t="s">
        <v>831</v>
      </c>
      <c r="C2118" s="685">
        <v>7</v>
      </c>
      <c r="D2118" s="288" t="s">
        <v>10</v>
      </c>
      <c r="E2118" s="941"/>
      <c r="F2118" s="677">
        <f t="shared" si="275"/>
        <v>0</v>
      </c>
    </row>
    <row r="2119" spans="1:6" x14ac:dyDescent="0.25">
      <c r="A2119" s="349">
        <f t="shared" si="276"/>
        <v>7.4</v>
      </c>
      <c r="B2119" s="212" t="s">
        <v>832</v>
      </c>
      <c r="C2119" s="685">
        <v>0.28999999999999998</v>
      </c>
      <c r="D2119" s="288" t="s">
        <v>8</v>
      </c>
      <c r="E2119" s="941"/>
      <c r="F2119" s="677">
        <f t="shared" si="275"/>
        <v>0</v>
      </c>
    </row>
    <row r="2120" spans="1:6" x14ac:dyDescent="0.25">
      <c r="A2120" s="349">
        <f t="shared" si="276"/>
        <v>7.5</v>
      </c>
      <c r="B2120" s="212" t="s">
        <v>833</v>
      </c>
      <c r="C2120" s="685">
        <v>0.15</v>
      </c>
      <c r="D2120" s="288" t="s">
        <v>8</v>
      </c>
      <c r="E2120" s="941"/>
      <c r="F2120" s="677">
        <f t="shared" si="275"/>
        <v>0</v>
      </c>
    </row>
    <row r="2121" spans="1:6" x14ac:dyDescent="0.25">
      <c r="A2121" s="273">
        <f t="shared" si="276"/>
        <v>7.6</v>
      </c>
      <c r="B2121" s="317" t="s">
        <v>834</v>
      </c>
      <c r="C2121" s="413">
        <v>2</v>
      </c>
      <c r="D2121" s="402" t="s">
        <v>10</v>
      </c>
      <c r="E2121" s="893"/>
      <c r="F2121" s="677">
        <f t="shared" si="275"/>
        <v>0</v>
      </c>
    </row>
    <row r="2122" spans="1:6" x14ac:dyDescent="0.25">
      <c r="A2122" s="273"/>
      <c r="B2122" s="20"/>
      <c r="C2122" s="685"/>
      <c r="D2122" s="269"/>
      <c r="E2122" s="914"/>
      <c r="F2122" s="677"/>
    </row>
    <row r="2123" spans="1:6" x14ac:dyDescent="0.25">
      <c r="A2123" s="686">
        <v>8</v>
      </c>
      <c r="B2123" s="344" t="s">
        <v>667</v>
      </c>
      <c r="C2123" s="685"/>
      <c r="D2123" s="269"/>
      <c r="E2123" s="914"/>
      <c r="F2123" s="677"/>
    </row>
    <row r="2124" spans="1:6" ht="25.5" x14ac:dyDescent="0.25">
      <c r="A2124" s="533">
        <f>A2123+0.1</f>
        <v>8.1</v>
      </c>
      <c r="B2124" s="344" t="s">
        <v>839</v>
      </c>
      <c r="C2124" s="413"/>
      <c r="D2124" s="575"/>
      <c r="E2124" s="899"/>
      <c r="F2124" s="348"/>
    </row>
    <row r="2125" spans="1:6" x14ac:dyDescent="0.25">
      <c r="A2125" s="327" t="s">
        <v>668</v>
      </c>
      <c r="B2125" s="20" t="s">
        <v>13</v>
      </c>
      <c r="C2125" s="413">
        <v>1</v>
      </c>
      <c r="D2125" s="575" t="s">
        <v>10</v>
      </c>
      <c r="E2125" s="893"/>
      <c r="F2125" s="348">
        <f>ROUND(E2125*C2125,2)</f>
        <v>0</v>
      </c>
    </row>
    <row r="2126" spans="1:6" x14ac:dyDescent="0.25">
      <c r="A2126" s="327" t="s">
        <v>669</v>
      </c>
      <c r="B2126" s="20" t="s">
        <v>836</v>
      </c>
      <c r="C2126" s="413">
        <v>14</v>
      </c>
      <c r="D2126" s="575" t="s">
        <v>11</v>
      </c>
      <c r="E2126" s="893"/>
      <c r="F2126" s="348">
        <f t="shared" ref="F2126:F2133" si="277">ROUND(E2126*C2126,2)</f>
        <v>0</v>
      </c>
    </row>
    <row r="2127" spans="1:6" x14ac:dyDescent="0.25">
      <c r="A2127" s="327" t="s">
        <v>671</v>
      </c>
      <c r="B2127" s="20" t="s">
        <v>837</v>
      </c>
      <c r="C2127" s="413">
        <v>8</v>
      </c>
      <c r="D2127" s="575" t="s">
        <v>10</v>
      </c>
      <c r="E2127" s="893"/>
      <c r="F2127" s="348">
        <f>ROUND(E2127*C2127,2)</f>
        <v>0</v>
      </c>
    </row>
    <row r="2128" spans="1:6" x14ac:dyDescent="0.25">
      <c r="A2128" s="327" t="s">
        <v>673</v>
      </c>
      <c r="B2128" s="20" t="s">
        <v>835</v>
      </c>
      <c r="C2128" s="413">
        <v>4</v>
      </c>
      <c r="D2128" s="575" t="s">
        <v>10</v>
      </c>
      <c r="E2128" s="893"/>
      <c r="F2128" s="348">
        <f t="shared" si="277"/>
        <v>0</v>
      </c>
    </row>
    <row r="2129" spans="1:6" x14ac:dyDescent="0.25">
      <c r="A2129" s="327" t="s">
        <v>675</v>
      </c>
      <c r="B2129" s="20" t="s">
        <v>676</v>
      </c>
      <c r="C2129" s="413">
        <v>4</v>
      </c>
      <c r="D2129" s="575" t="s">
        <v>10</v>
      </c>
      <c r="E2129" s="941"/>
      <c r="F2129" s="348">
        <f t="shared" si="277"/>
        <v>0</v>
      </c>
    </row>
    <row r="2130" spans="1:6" x14ac:dyDescent="0.25">
      <c r="A2130" s="327" t="s">
        <v>677</v>
      </c>
      <c r="B2130" s="20" t="s">
        <v>123</v>
      </c>
      <c r="C2130" s="413">
        <v>7.92</v>
      </c>
      <c r="D2130" s="575" t="s">
        <v>5</v>
      </c>
      <c r="E2130" s="893"/>
      <c r="F2130" s="348">
        <f t="shared" si="277"/>
        <v>0</v>
      </c>
    </row>
    <row r="2131" spans="1:6" x14ac:dyDescent="0.25">
      <c r="A2131" s="327" t="s">
        <v>678</v>
      </c>
      <c r="B2131" s="20" t="s">
        <v>679</v>
      </c>
      <c r="C2131" s="413">
        <v>7.52</v>
      </c>
      <c r="D2131" s="575" t="s">
        <v>6</v>
      </c>
      <c r="E2131" s="893"/>
      <c r="F2131" s="687">
        <f t="shared" si="277"/>
        <v>0</v>
      </c>
    </row>
    <row r="2132" spans="1:6" x14ac:dyDescent="0.25">
      <c r="A2132" s="327" t="s">
        <v>680</v>
      </c>
      <c r="B2132" s="20" t="s">
        <v>681</v>
      </c>
      <c r="C2132" s="413">
        <v>0.48</v>
      </c>
      <c r="D2132" s="575" t="s">
        <v>18</v>
      </c>
      <c r="E2132" s="893"/>
      <c r="F2132" s="348">
        <f t="shared" si="277"/>
        <v>0</v>
      </c>
    </row>
    <row r="2133" spans="1:6" x14ac:dyDescent="0.25">
      <c r="A2133" s="327" t="s">
        <v>682</v>
      </c>
      <c r="B2133" s="20" t="s">
        <v>683</v>
      </c>
      <c r="C2133" s="413">
        <v>1</v>
      </c>
      <c r="D2133" s="575" t="s">
        <v>10</v>
      </c>
      <c r="E2133" s="941"/>
      <c r="F2133" s="348">
        <f t="shared" si="277"/>
        <v>0</v>
      </c>
    </row>
    <row r="2134" spans="1:6" x14ac:dyDescent="0.25">
      <c r="A2134" s="273"/>
      <c r="B2134" s="20"/>
      <c r="C2134" s="685"/>
      <c r="D2134" s="269"/>
      <c r="E2134" s="914"/>
      <c r="F2134" s="677"/>
    </row>
    <row r="2135" spans="1:6" ht="25.5" x14ac:dyDescent="0.25">
      <c r="A2135" s="533">
        <v>8.1999999999999993</v>
      </c>
      <c r="B2135" s="344" t="s">
        <v>838</v>
      </c>
      <c r="C2135" s="413"/>
      <c r="D2135" s="575"/>
      <c r="E2135" s="899"/>
      <c r="F2135" s="348"/>
    </row>
    <row r="2136" spans="1:6" x14ac:dyDescent="0.25">
      <c r="A2136" s="327" t="s">
        <v>684</v>
      </c>
      <c r="B2136" s="20" t="s">
        <v>13</v>
      </c>
      <c r="C2136" s="413">
        <v>1</v>
      </c>
      <c r="D2136" s="575" t="s">
        <v>10</v>
      </c>
      <c r="E2136" s="893"/>
      <c r="F2136" s="348">
        <f t="shared" ref="F2136:F2144" si="278">ROUND(E2136*C2136,2)</f>
        <v>0</v>
      </c>
    </row>
    <row r="2137" spans="1:6" x14ac:dyDescent="0.25">
      <c r="A2137" s="327" t="s">
        <v>685</v>
      </c>
      <c r="B2137" s="20" t="s">
        <v>836</v>
      </c>
      <c r="C2137" s="413">
        <v>7</v>
      </c>
      <c r="D2137" s="575" t="s">
        <v>11</v>
      </c>
      <c r="E2137" s="893"/>
      <c r="F2137" s="348">
        <f t="shared" si="278"/>
        <v>0</v>
      </c>
    </row>
    <row r="2138" spans="1:6" x14ac:dyDescent="0.25">
      <c r="A2138" s="327" t="s">
        <v>686</v>
      </c>
      <c r="B2138" s="20" t="s">
        <v>837</v>
      </c>
      <c r="C2138" s="413">
        <v>4</v>
      </c>
      <c r="D2138" s="575" t="s">
        <v>10</v>
      </c>
      <c r="E2138" s="893"/>
      <c r="F2138" s="348">
        <f t="shared" si="278"/>
        <v>0</v>
      </c>
    </row>
    <row r="2139" spans="1:6" x14ac:dyDescent="0.25">
      <c r="A2139" s="327" t="s">
        <v>687</v>
      </c>
      <c r="B2139" s="20" t="s">
        <v>835</v>
      </c>
      <c r="C2139" s="413">
        <v>2</v>
      </c>
      <c r="D2139" s="575" t="s">
        <v>10</v>
      </c>
      <c r="E2139" s="893"/>
      <c r="F2139" s="348">
        <f t="shared" si="278"/>
        <v>0</v>
      </c>
    </row>
    <row r="2140" spans="1:6" x14ac:dyDescent="0.25">
      <c r="A2140" s="327" t="s">
        <v>688</v>
      </c>
      <c r="B2140" s="20" t="s">
        <v>676</v>
      </c>
      <c r="C2140" s="413">
        <v>2</v>
      </c>
      <c r="D2140" s="575" t="s">
        <v>10</v>
      </c>
      <c r="E2140" s="893"/>
      <c r="F2140" s="348">
        <f t="shared" si="278"/>
        <v>0</v>
      </c>
    </row>
    <row r="2141" spans="1:6" x14ac:dyDescent="0.25">
      <c r="A2141" s="327" t="s">
        <v>689</v>
      </c>
      <c r="B2141" s="20" t="s">
        <v>123</v>
      </c>
      <c r="C2141" s="413">
        <v>3.96</v>
      </c>
      <c r="D2141" s="575" t="s">
        <v>5</v>
      </c>
      <c r="E2141" s="893"/>
      <c r="F2141" s="348">
        <f t="shared" si="278"/>
        <v>0</v>
      </c>
    </row>
    <row r="2142" spans="1:6" x14ac:dyDescent="0.25">
      <c r="A2142" s="327" t="s">
        <v>690</v>
      </c>
      <c r="B2142" s="20" t="s">
        <v>679</v>
      </c>
      <c r="C2142" s="413">
        <v>3.76</v>
      </c>
      <c r="D2142" s="575" t="s">
        <v>6</v>
      </c>
      <c r="E2142" s="893"/>
      <c r="F2142" s="348">
        <f t="shared" si="278"/>
        <v>0</v>
      </c>
    </row>
    <row r="2143" spans="1:6" x14ac:dyDescent="0.25">
      <c r="A2143" s="327" t="s">
        <v>691</v>
      </c>
      <c r="B2143" s="688" t="s">
        <v>681</v>
      </c>
      <c r="C2143" s="413">
        <v>0.24</v>
      </c>
      <c r="D2143" s="575" t="s">
        <v>18</v>
      </c>
      <c r="E2143" s="893"/>
      <c r="F2143" s="348">
        <f t="shared" si="278"/>
        <v>0</v>
      </c>
    </row>
    <row r="2144" spans="1:6" x14ac:dyDescent="0.25">
      <c r="A2144" s="327" t="s">
        <v>692</v>
      </c>
      <c r="B2144" s="20" t="s">
        <v>683</v>
      </c>
      <c r="C2144" s="413">
        <v>1</v>
      </c>
      <c r="D2144" s="575" t="s">
        <v>10</v>
      </c>
      <c r="E2144" s="893"/>
      <c r="F2144" s="348">
        <f t="shared" si="278"/>
        <v>0</v>
      </c>
    </row>
    <row r="2145" spans="1:6" x14ac:dyDescent="0.25">
      <c r="A2145" s="273"/>
      <c r="B2145" s="20"/>
      <c r="C2145" s="685"/>
      <c r="D2145" s="269"/>
      <c r="E2145" s="914"/>
      <c r="F2145" s="677"/>
    </row>
    <row r="2146" spans="1:6" ht="51" x14ac:dyDescent="0.25">
      <c r="A2146" s="524">
        <v>9</v>
      </c>
      <c r="B2146" s="689" t="s">
        <v>693</v>
      </c>
      <c r="C2146" s="413">
        <v>3154.4</v>
      </c>
      <c r="D2146" s="238" t="s">
        <v>11</v>
      </c>
      <c r="E2146" s="944"/>
      <c r="F2146" s="348">
        <f>ROUND(E2146*C2146,2)</f>
        <v>0</v>
      </c>
    </row>
    <row r="2147" spans="1:6" x14ac:dyDescent="0.25">
      <c r="A2147" s="524"/>
      <c r="B2147" s="20"/>
      <c r="C2147" s="413"/>
      <c r="D2147" s="238"/>
      <c r="E2147" s="944"/>
      <c r="F2147" s="348"/>
    </row>
    <row r="2148" spans="1:6" x14ac:dyDescent="0.25">
      <c r="A2148" s="524">
        <v>10</v>
      </c>
      <c r="B2148" s="344" t="s">
        <v>694</v>
      </c>
      <c r="C2148" s="413">
        <v>3154.4</v>
      </c>
      <c r="D2148" s="238" t="s">
        <v>11</v>
      </c>
      <c r="E2148" s="944"/>
      <c r="F2148" s="348">
        <f>ROUND(E2148*C2148,2)</f>
        <v>0</v>
      </c>
    </row>
    <row r="2149" spans="1:6" x14ac:dyDescent="0.25">
      <c r="A2149" s="690"/>
      <c r="B2149" s="691" t="s">
        <v>1022</v>
      </c>
      <c r="C2149" s="692"/>
      <c r="D2149" s="693"/>
      <c r="E2149" s="945"/>
      <c r="F2149" s="694">
        <f>SUM(F2089:F2148)</f>
        <v>0</v>
      </c>
    </row>
    <row r="2150" spans="1:6" x14ac:dyDescent="0.25">
      <c r="A2150" s="166"/>
      <c r="B2150" s="167"/>
      <c r="C2150" s="168"/>
      <c r="D2150" s="169"/>
      <c r="E2150" s="853"/>
      <c r="F2150" s="170"/>
    </row>
    <row r="2151" spans="1:6" x14ac:dyDescent="0.25">
      <c r="A2151" s="82" t="s">
        <v>585</v>
      </c>
      <c r="B2151" s="695" t="s">
        <v>870</v>
      </c>
      <c r="C2151" s="25"/>
      <c r="D2151" s="350"/>
      <c r="E2151" s="18"/>
      <c r="F2151" s="696"/>
    </row>
    <row r="2152" spans="1:6" x14ac:dyDescent="0.25">
      <c r="A2152" s="82"/>
      <c r="B2152" s="695"/>
      <c r="C2152" s="25"/>
      <c r="D2152" s="350"/>
      <c r="E2152" s="18"/>
      <c r="F2152" s="696"/>
    </row>
    <row r="2153" spans="1:6" x14ac:dyDescent="0.25">
      <c r="A2153" s="524" t="s">
        <v>3</v>
      </c>
      <c r="B2153" s="697" t="s">
        <v>924</v>
      </c>
      <c r="C2153" s="698"/>
      <c r="D2153" s="699"/>
      <c r="E2153" s="946"/>
      <c r="F2153" s="700"/>
    </row>
    <row r="2154" spans="1:6" x14ac:dyDescent="0.25">
      <c r="A2154" s="610"/>
      <c r="B2154" s="697"/>
      <c r="C2154" s="698"/>
      <c r="D2154" s="699"/>
      <c r="E2154" s="903"/>
      <c r="F2154" s="700"/>
    </row>
    <row r="2155" spans="1:6" x14ac:dyDescent="0.25">
      <c r="A2155" s="701" t="s">
        <v>695</v>
      </c>
      <c r="B2155" s="695" t="s">
        <v>16</v>
      </c>
      <c r="C2155" s="702"/>
      <c r="D2155" s="703"/>
      <c r="E2155" s="947"/>
      <c r="F2155" s="704"/>
    </row>
    <row r="2156" spans="1:6" x14ac:dyDescent="0.25">
      <c r="A2156" s="705">
        <v>1.1000000000000001</v>
      </c>
      <c r="B2156" s="688" t="s">
        <v>925</v>
      </c>
      <c r="C2156" s="706">
        <v>2</v>
      </c>
      <c r="D2156" s="703" t="s">
        <v>204</v>
      </c>
      <c r="E2156" s="948"/>
      <c r="F2156" s="696">
        <f>C2156*E2156</f>
        <v>0</v>
      </c>
    </row>
    <row r="2157" spans="1:6" x14ac:dyDescent="0.25">
      <c r="A2157" s="707"/>
      <c r="B2157" s="708"/>
      <c r="C2157" s="698"/>
      <c r="D2157" s="699"/>
      <c r="E2157" s="903"/>
      <c r="F2157" s="700"/>
    </row>
    <row r="2158" spans="1:6" x14ac:dyDescent="0.25">
      <c r="A2158" s="701" t="s">
        <v>696</v>
      </c>
      <c r="B2158" s="697" t="s">
        <v>17</v>
      </c>
      <c r="C2158" s="702"/>
      <c r="D2158" s="703"/>
      <c r="E2158" s="948"/>
      <c r="F2158" s="709"/>
    </row>
    <row r="2159" spans="1:6" x14ac:dyDescent="0.25">
      <c r="A2159" s="705">
        <v>2.1</v>
      </c>
      <c r="B2159" s="688" t="s">
        <v>697</v>
      </c>
      <c r="C2159" s="706">
        <v>90</v>
      </c>
      <c r="D2159" s="703" t="s">
        <v>5</v>
      </c>
      <c r="E2159" s="948"/>
      <c r="F2159" s="696">
        <f t="shared" ref="F2159:F2164" si="279">C2159*E2159</f>
        <v>0</v>
      </c>
    </row>
    <row r="2160" spans="1:6" x14ac:dyDescent="0.25">
      <c r="A2160" s="705">
        <v>2.2000000000000002</v>
      </c>
      <c r="B2160" s="688" t="s">
        <v>698</v>
      </c>
      <c r="C2160" s="706">
        <v>117</v>
      </c>
      <c r="D2160" s="703" t="s">
        <v>18</v>
      </c>
      <c r="E2160" s="948"/>
      <c r="F2160" s="696">
        <f t="shared" si="279"/>
        <v>0</v>
      </c>
    </row>
    <row r="2161" spans="1:6" x14ac:dyDescent="0.25">
      <c r="A2161" s="705">
        <v>2.2999999999999998</v>
      </c>
      <c r="B2161" s="688" t="s">
        <v>771</v>
      </c>
      <c r="C2161" s="706">
        <v>72</v>
      </c>
      <c r="D2161" s="703" t="s">
        <v>18</v>
      </c>
      <c r="E2161" s="948"/>
      <c r="F2161" s="696">
        <f t="shared" si="279"/>
        <v>0</v>
      </c>
    </row>
    <row r="2162" spans="1:6" x14ac:dyDescent="0.25">
      <c r="A2162" s="705">
        <v>2.4</v>
      </c>
      <c r="B2162" s="688" t="s">
        <v>699</v>
      </c>
      <c r="C2162" s="706">
        <v>72</v>
      </c>
      <c r="D2162" s="703" t="s">
        <v>8</v>
      </c>
      <c r="E2162" s="948"/>
      <c r="F2162" s="696">
        <f t="shared" si="279"/>
        <v>0</v>
      </c>
    </row>
    <row r="2163" spans="1:6" x14ac:dyDescent="0.25">
      <c r="A2163" s="705">
        <v>2.5</v>
      </c>
      <c r="B2163" s="688" t="s">
        <v>772</v>
      </c>
      <c r="C2163" s="706">
        <v>70.56</v>
      </c>
      <c r="D2163" s="703" t="s">
        <v>6</v>
      </c>
      <c r="E2163" s="948"/>
      <c r="F2163" s="696">
        <f t="shared" si="279"/>
        <v>0</v>
      </c>
    </row>
    <row r="2164" spans="1:6" x14ac:dyDescent="0.25">
      <c r="A2164" s="705">
        <v>2.6</v>
      </c>
      <c r="B2164" s="688" t="s">
        <v>700</v>
      </c>
      <c r="C2164" s="706">
        <v>100</v>
      </c>
      <c r="D2164" s="703" t="s">
        <v>11</v>
      </c>
      <c r="E2164" s="948"/>
      <c r="F2164" s="696">
        <f t="shared" si="279"/>
        <v>0</v>
      </c>
    </row>
    <row r="2165" spans="1:6" x14ac:dyDescent="0.25">
      <c r="A2165" s="690"/>
      <c r="B2165" s="691" t="s">
        <v>14</v>
      </c>
      <c r="C2165" s="692"/>
      <c r="D2165" s="693"/>
      <c r="E2165" s="945"/>
      <c r="F2165" s="694">
        <f>ROUND(SUM(F2151:F2164),2)</f>
        <v>0</v>
      </c>
    </row>
    <row r="2166" spans="1:6" x14ac:dyDescent="0.25">
      <c r="A2166" s="82" t="s">
        <v>15</v>
      </c>
      <c r="B2166" s="710" t="s">
        <v>926</v>
      </c>
      <c r="C2166" s="130"/>
      <c r="D2166" s="131"/>
      <c r="E2166" s="847"/>
      <c r="F2166" s="132"/>
    </row>
    <row r="2167" spans="1:6" x14ac:dyDescent="0.25">
      <c r="A2167" s="82"/>
      <c r="B2167" s="521"/>
      <c r="C2167" s="516"/>
      <c r="D2167" s="288"/>
      <c r="E2167" s="914"/>
      <c r="F2167" s="517"/>
    </row>
    <row r="2168" spans="1:6" x14ac:dyDescent="0.25">
      <c r="A2168" s="82">
        <v>1</v>
      </c>
      <c r="B2168" s="521" t="s">
        <v>16</v>
      </c>
      <c r="C2168" s="516"/>
      <c r="D2168" s="288"/>
      <c r="E2168" s="914"/>
      <c r="F2168" s="517"/>
    </row>
    <row r="2169" spans="1:6" x14ac:dyDescent="0.25">
      <c r="A2169" s="278">
        <v>1.1000000000000001</v>
      </c>
      <c r="B2169" s="143" t="s">
        <v>203</v>
      </c>
      <c r="C2169" s="437">
        <v>4</v>
      </c>
      <c r="D2169" s="286" t="s">
        <v>204</v>
      </c>
      <c r="E2169" s="903"/>
      <c r="F2169" s="514">
        <f t="shared" ref="F2169" si="280">ROUND(C2169*E2169,2)</f>
        <v>0</v>
      </c>
    </row>
    <row r="2170" spans="1:6" x14ac:dyDescent="0.25">
      <c r="A2170" s="278"/>
      <c r="B2170" s="143"/>
      <c r="C2170" s="437"/>
      <c r="D2170" s="286"/>
      <c r="E2170" s="903"/>
      <c r="F2170" s="514"/>
    </row>
    <row r="2171" spans="1:6" x14ac:dyDescent="0.25">
      <c r="A2171" s="82">
        <v>2</v>
      </c>
      <c r="B2171" s="521" t="s">
        <v>130</v>
      </c>
      <c r="C2171" s="516"/>
      <c r="D2171" s="288"/>
      <c r="E2171" s="903"/>
      <c r="F2171" s="517"/>
    </row>
    <row r="2172" spans="1:6" x14ac:dyDescent="0.25">
      <c r="A2172" s="278">
        <f>+A2171+0.1</f>
        <v>2.1</v>
      </c>
      <c r="B2172" s="143" t="s">
        <v>415</v>
      </c>
      <c r="C2172" s="437">
        <v>1110.69</v>
      </c>
      <c r="D2172" s="286" t="s">
        <v>8</v>
      </c>
      <c r="E2172" s="903"/>
      <c r="F2172" s="514">
        <f t="shared" ref="F2172:F2175" si="281">ROUND(C2172*E2172,2)</f>
        <v>0</v>
      </c>
    </row>
    <row r="2173" spans="1:6" x14ac:dyDescent="0.25">
      <c r="A2173" s="278">
        <f>+A2172+0.1</f>
        <v>2.2000000000000002</v>
      </c>
      <c r="B2173" s="143" t="s">
        <v>274</v>
      </c>
      <c r="C2173" s="437">
        <v>384.37</v>
      </c>
      <c r="D2173" s="286" t="s">
        <v>5</v>
      </c>
      <c r="E2173" s="903"/>
      <c r="F2173" s="514">
        <f t="shared" si="281"/>
        <v>0</v>
      </c>
    </row>
    <row r="2174" spans="1:6" x14ac:dyDescent="0.25">
      <c r="A2174" s="278">
        <f>+A2173+0.1</f>
        <v>2.2999999999999998</v>
      </c>
      <c r="B2174" s="143" t="s">
        <v>302</v>
      </c>
      <c r="C2174" s="437">
        <v>40.159999999999997</v>
      </c>
      <c r="D2174" s="286" t="s">
        <v>6</v>
      </c>
      <c r="E2174" s="903"/>
      <c r="F2174" s="514">
        <f t="shared" si="281"/>
        <v>0</v>
      </c>
    </row>
    <row r="2175" spans="1:6" x14ac:dyDescent="0.25">
      <c r="A2175" s="278">
        <f>+A2174+0.1</f>
        <v>2.4</v>
      </c>
      <c r="B2175" s="143" t="s">
        <v>276</v>
      </c>
      <c r="C2175" s="437">
        <v>413.05</v>
      </c>
      <c r="D2175" s="286" t="s">
        <v>18</v>
      </c>
      <c r="E2175" s="903"/>
      <c r="F2175" s="514">
        <f t="shared" si="281"/>
        <v>0</v>
      </c>
    </row>
    <row r="2176" spans="1:6" x14ac:dyDescent="0.25">
      <c r="A2176" s="278"/>
      <c r="B2176" s="143"/>
      <c r="C2176" s="437"/>
      <c r="D2176" s="286"/>
      <c r="E2176" s="903"/>
      <c r="F2176" s="514"/>
    </row>
    <row r="2177" spans="1:6" x14ac:dyDescent="0.25">
      <c r="A2177" s="82">
        <v>3</v>
      </c>
      <c r="B2177" s="521" t="s">
        <v>238</v>
      </c>
      <c r="C2177" s="516"/>
      <c r="D2177" s="288"/>
      <c r="E2177" s="903"/>
      <c r="F2177" s="517">
        <f t="shared" ref="F2177:F2199" si="282">ROUND(C2177*E2177,2)</f>
        <v>0</v>
      </c>
    </row>
    <row r="2178" spans="1:6" x14ac:dyDescent="0.25">
      <c r="A2178" s="278">
        <v>3.4</v>
      </c>
      <c r="B2178" s="143" t="s">
        <v>871</v>
      </c>
      <c r="C2178" s="437">
        <v>64.87</v>
      </c>
      <c r="D2178" s="286" t="s">
        <v>8</v>
      </c>
      <c r="E2178" s="903"/>
      <c r="F2178" s="514">
        <f t="shared" si="282"/>
        <v>0</v>
      </c>
    </row>
    <row r="2179" spans="1:6" x14ac:dyDescent="0.25">
      <c r="A2179" s="278">
        <v>3.1</v>
      </c>
      <c r="B2179" s="143" t="s">
        <v>872</v>
      </c>
      <c r="C2179" s="437">
        <v>27.89</v>
      </c>
      <c r="D2179" s="286" t="s">
        <v>8</v>
      </c>
      <c r="E2179" s="903"/>
      <c r="F2179" s="514">
        <f t="shared" si="282"/>
        <v>0</v>
      </c>
    </row>
    <row r="2180" spans="1:6" x14ac:dyDescent="0.25">
      <c r="A2180" s="278">
        <v>3.2</v>
      </c>
      <c r="B2180" s="143" t="s">
        <v>873</v>
      </c>
      <c r="C2180" s="437">
        <v>3.39</v>
      </c>
      <c r="D2180" s="286" t="s">
        <v>8</v>
      </c>
      <c r="E2180" s="903"/>
      <c r="F2180" s="514">
        <f t="shared" si="282"/>
        <v>0</v>
      </c>
    </row>
    <row r="2181" spans="1:6" x14ac:dyDescent="0.25">
      <c r="A2181" s="278">
        <v>3.3</v>
      </c>
      <c r="B2181" s="143" t="s">
        <v>874</v>
      </c>
      <c r="C2181" s="437">
        <v>2.0099999999999998</v>
      </c>
      <c r="D2181" s="286" t="s">
        <v>8</v>
      </c>
      <c r="E2181" s="903"/>
      <c r="F2181" s="514">
        <f t="shared" si="282"/>
        <v>0</v>
      </c>
    </row>
    <row r="2182" spans="1:6" x14ac:dyDescent="0.25">
      <c r="A2182" s="278">
        <v>3.5</v>
      </c>
      <c r="B2182" s="143" t="s">
        <v>875</v>
      </c>
      <c r="C2182" s="437">
        <v>5.39</v>
      </c>
      <c r="D2182" s="286" t="s">
        <v>8</v>
      </c>
      <c r="E2182" s="903"/>
      <c r="F2182" s="514">
        <f t="shared" si="282"/>
        <v>0</v>
      </c>
    </row>
    <row r="2183" spans="1:6" x14ac:dyDescent="0.25">
      <c r="A2183" s="278">
        <v>3.6</v>
      </c>
      <c r="B2183" s="143" t="s">
        <v>880</v>
      </c>
      <c r="C2183" s="437">
        <v>2.4</v>
      </c>
      <c r="D2183" s="286" t="s">
        <v>8</v>
      </c>
      <c r="E2183" s="903"/>
      <c r="F2183" s="514">
        <f t="shared" si="282"/>
        <v>0</v>
      </c>
    </row>
    <row r="2184" spans="1:6" x14ac:dyDescent="0.25">
      <c r="A2184" s="278">
        <v>3.7</v>
      </c>
      <c r="B2184" s="143" t="s">
        <v>876</v>
      </c>
      <c r="C2184" s="437">
        <v>123.05</v>
      </c>
      <c r="D2184" s="286" t="s">
        <v>8</v>
      </c>
      <c r="E2184" s="903"/>
      <c r="F2184" s="514">
        <f t="shared" si="282"/>
        <v>0</v>
      </c>
    </row>
    <row r="2185" spans="1:6" x14ac:dyDescent="0.25">
      <c r="A2185" s="278">
        <v>3.8</v>
      </c>
      <c r="B2185" s="143" t="s">
        <v>877</v>
      </c>
      <c r="C2185" s="437">
        <v>4.75</v>
      </c>
      <c r="D2185" s="286" t="s">
        <v>8</v>
      </c>
      <c r="E2185" s="903"/>
      <c r="F2185" s="514">
        <f t="shared" si="282"/>
        <v>0</v>
      </c>
    </row>
    <row r="2186" spans="1:6" x14ac:dyDescent="0.25">
      <c r="A2186" s="278">
        <v>3.9</v>
      </c>
      <c r="B2186" s="143" t="s">
        <v>878</v>
      </c>
      <c r="C2186" s="437">
        <v>30.08</v>
      </c>
      <c r="D2186" s="286" t="s">
        <v>8</v>
      </c>
      <c r="E2186" s="903"/>
      <c r="F2186" s="514">
        <f t="shared" si="282"/>
        <v>0</v>
      </c>
    </row>
    <row r="2187" spans="1:6" x14ac:dyDescent="0.25">
      <c r="A2187" s="278">
        <v>3.1</v>
      </c>
      <c r="B2187" s="143" t="s">
        <v>879</v>
      </c>
      <c r="C2187" s="437">
        <v>11.75</v>
      </c>
      <c r="D2187" s="286" t="s">
        <v>8</v>
      </c>
      <c r="E2187" s="903"/>
      <c r="F2187" s="514">
        <f t="shared" si="282"/>
        <v>0</v>
      </c>
    </row>
    <row r="2188" spans="1:6" x14ac:dyDescent="0.25">
      <c r="A2188" s="278"/>
      <c r="B2188" s="143"/>
      <c r="C2188" s="437"/>
      <c r="D2188" s="286"/>
      <c r="E2188" s="903"/>
      <c r="F2188" s="514"/>
    </row>
    <row r="2189" spans="1:6" x14ac:dyDescent="0.25">
      <c r="A2189" s="82">
        <v>4</v>
      </c>
      <c r="B2189" s="515" t="s">
        <v>19</v>
      </c>
      <c r="C2189" s="516"/>
      <c r="D2189" s="288"/>
      <c r="E2189" s="903"/>
      <c r="F2189" s="517">
        <f t="shared" si="282"/>
        <v>0</v>
      </c>
    </row>
    <row r="2190" spans="1:6" x14ac:dyDescent="0.25">
      <c r="A2190" s="278">
        <v>4.0999999999999996</v>
      </c>
      <c r="B2190" s="143" t="s">
        <v>20</v>
      </c>
      <c r="C2190" s="437">
        <v>764.78</v>
      </c>
      <c r="D2190" s="286" t="s">
        <v>9</v>
      </c>
      <c r="E2190" s="903"/>
      <c r="F2190" s="514">
        <f t="shared" si="282"/>
        <v>0</v>
      </c>
    </row>
    <row r="2191" spans="1:6" x14ac:dyDescent="0.25">
      <c r="A2191" s="278">
        <v>4.2</v>
      </c>
      <c r="B2191" s="143" t="s">
        <v>94</v>
      </c>
      <c r="C2191" s="437">
        <v>397.81</v>
      </c>
      <c r="D2191" s="286" t="s">
        <v>9</v>
      </c>
      <c r="E2191" s="903"/>
      <c r="F2191" s="514">
        <f t="shared" si="282"/>
        <v>0</v>
      </c>
    </row>
    <row r="2192" spans="1:6" x14ac:dyDescent="0.25">
      <c r="A2192" s="278">
        <v>4.3</v>
      </c>
      <c r="B2192" s="143" t="s">
        <v>21</v>
      </c>
      <c r="C2192" s="437">
        <v>366.97</v>
      </c>
      <c r="D2192" s="286" t="s">
        <v>9</v>
      </c>
      <c r="E2192" s="903"/>
      <c r="F2192" s="514">
        <f t="shared" si="282"/>
        <v>0</v>
      </c>
    </row>
    <row r="2193" spans="1:6" x14ac:dyDescent="0.25">
      <c r="A2193" s="278">
        <v>4.4000000000000004</v>
      </c>
      <c r="B2193" s="143" t="s">
        <v>884</v>
      </c>
      <c r="C2193" s="437">
        <v>183.55</v>
      </c>
      <c r="D2193" s="286" t="s">
        <v>9</v>
      </c>
      <c r="E2193" s="903"/>
      <c r="F2193" s="514">
        <f t="shared" si="282"/>
        <v>0</v>
      </c>
    </row>
    <row r="2194" spans="1:6" x14ac:dyDescent="0.25">
      <c r="A2194" s="278">
        <v>4.5</v>
      </c>
      <c r="B2194" s="143" t="s">
        <v>23</v>
      </c>
      <c r="C2194" s="437">
        <v>200.42</v>
      </c>
      <c r="D2194" s="286" t="s">
        <v>9</v>
      </c>
      <c r="E2194" s="903"/>
      <c r="F2194" s="514">
        <f t="shared" si="282"/>
        <v>0</v>
      </c>
    </row>
    <row r="2195" spans="1:6" x14ac:dyDescent="0.25">
      <c r="A2195" s="278">
        <v>4.5999999999999996</v>
      </c>
      <c r="B2195" s="143" t="s">
        <v>24</v>
      </c>
      <c r="C2195" s="437">
        <v>141.87</v>
      </c>
      <c r="D2195" s="286" t="s">
        <v>11</v>
      </c>
      <c r="E2195" s="903"/>
      <c r="F2195" s="514">
        <f t="shared" si="282"/>
        <v>0</v>
      </c>
    </row>
    <row r="2196" spans="1:6" x14ac:dyDescent="0.25">
      <c r="A2196" s="278">
        <v>4.7</v>
      </c>
      <c r="B2196" s="143" t="s">
        <v>886</v>
      </c>
      <c r="C2196" s="437">
        <v>2.8</v>
      </c>
      <c r="D2196" s="286" t="s">
        <v>11</v>
      </c>
      <c r="E2196" s="903"/>
      <c r="F2196" s="514">
        <f t="shared" si="282"/>
        <v>0</v>
      </c>
    </row>
    <row r="2197" spans="1:6" x14ac:dyDescent="0.25">
      <c r="A2197" s="278">
        <v>4.8</v>
      </c>
      <c r="B2197" s="143" t="s">
        <v>38</v>
      </c>
      <c r="C2197" s="437">
        <v>316.7</v>
      </c>
      <c r="D2197" s="286" t="s">
        <v>9</v>
      </c>
      <c r="E2197" s="903"/>
      <c r="F2197" s="514">
        <f t="shared" si="282"/>
        <v>0</v>
      </c>
    </row>
    <row r="2198" spans="1:6" x14ac:dyDescent="0.25">
      <c r="A2198" s="278">
        <v>4.9000000000000004</v>
      </c>
      <c r="B2198" s="143" t="s">
        <v>885</v>
      </c>
      <c r="C2198" s="437">
        <v>42.22</v>
      </c>
      <c r="D2198" s="286" t="s">
        <v>9</v>
      </c>
      <c r="E2198" s="903"/>
      <c r="F2198" s="514">
        <f t="shared" si="282"/>
        <v>0</v>
      </c>
    </row>
    <row r="2199" spans="1:6" ht="25.5" x14ac:dyDescent="0.25">
      <c r="A2199" s="100">
        <v>4.0999999999999996</v>
      </c>
      <c r="B2199" s="711" t="s">
        <v>285</v>
      </c>
      <c r="C2199" s="437">
        <v>196.68</v>
      </c>
      <c r="D2199" s="286" t="s">
        <v>11</v>
      </c>
      <c r="E2199" s="903"/>
      <c r="F2199" s="514">
        <f t="shared" si="282"/>
        <v>0</v>
      </c>
    </row>
    <row r="2200" spans="1:6" x14ac:dyDescent="0.25">
      <c r="A2200" s="82"/>
      <c r="B2200" s="515"/>
      <c r="C2200" s="516"/>
      <c r="D2200" s="288"/>
      <c r="E2200" s="903"/>
      <c r="F2200" s="517"/>
    </row>
    <row r="2201" spans="1:6" x14ac:dyDescent="0.25">
      <c r="A2201" s="82">
        <v>5</v>
      </c>
      <c r="B2201" s="515" t="s">
        <v>138</v>
      </c>
      <c r="C2201" s="516"/>
      <c r="D2201" s="288"/>
      <c r="E2201" s="903"/>
      <c r="F2201" s="517"/>
    </row>
    <row r="2202" spans="1:6" x14ac:dyDescent="0.25">
      <c r="A2202" s="278">
        <f>+A2201+0.1</f>
        <v>5.0999999999999996</v>
      </c>
      <c r="B2202" s="143" t="s">
        <v>881</v>
      </c>
      <c r="C2202" s="437">
        <v>494.68</v>
      </c>
      <c r="D2202" s="286" t="s">
        <v>57</v>
      </c>
      <c r="E2202" s="903"/>
      <c r="F2202" s="514">
        <f t="shared" ref="F2202:F2204" si="283">ROUND(C2202*E2202,2)</f>
        <v>0</v>
      </c>
    </row>
    <row r="2203" spans="1:6" x14ac:dyDescent="0.25">
      <c r="A2203" s="278">
        <f>+A2202+0.1</f>
        <v>5.2</v>
      </c>
      <c r="B2203" s="143" t="s">
        <v>882</v>
      </c>
      <c r="C2203" s="437">
        <v>14.43</v>
      </c>
      <c r="D2203" s="286" t="s">
        <v>57</v>
      </c>
      <c r="E2203" s="903"/>
      <c r="F2203" s="514">
        <f t="shared" si="283"/>
        <v>0</v>
      </c>
    </row>
    <row r="2204" spans="1:6" x14ac:dyDescent="0.25">
      <c r="A2204" s="278">
        <f>+A2203+0.1</f>
        <v>5.3</v>
      </c>
      <c r="B2204" s="143" t="s">
        <v>883</v>
      </c>
      <c r="C2204" s="437">
        <v>263.83</v>
      </c>
      <c r="D2204" s="286" t="s">
        <v>8</v>
      </c>
      <c r="E2204" s="903"/>
      <c r="F2204" s="514">
        <f t="shared" si="283"/>
        <v>0</v>
      </c>
    </row>
    <row r="2205" spans="1:6" x14ac:dyDescent="0.25">
      <c r="A2205" s="278"/>
      <c r="B2205" s="143"/>
      <c r="C2205" s="437"/>
      <c r="D2205" s="286"/>
      <c r="E2205" s="903"/>
      <c r="F2205" s="514"/>
    </row>
    <row r="2206" spans="1:6" x14ac:dyDescent="0.25">
      <c r="A2206" s="82">
        <v>6</v>
      </c>
      <c r="B2206" s="515" t="s">
        <v>241</v>
      </c>
      <c r="C2206" s="516">
        <v>1</v>
      </c>
      <c r="D2206" s="288" t="s">
        <v>54</v>
      </c>
      <c r="E2206" s="903"/>
      <c r="F2206" s="517">
        <f>ROUND(C2206*E2206,2)</f>
        <v>0</v>
      </c>
    </row>
    <row r="2207" spans="1:6" x14ac:dyDescent="0.25">
      <c r="A2207" s="712"/>
      <c r="B2207" s="713"/>
      <c r="C2207" s="714"/>
      <c r="D2207" s="683"/>
      <c r="E2207" s="903"/>
      <c r="F2207" s="715"/>
    </row>
    <row r="2208" spans="1:6" x14ac:dyDescent="0.25">
      <c r="A2208" s="82">
        <v>7</v>
      </c>
      <c r="B2208" s="689" t="s">
        <v>903</v>
      </c>
      <c r="C2208" s="516"/>
      <c r="D2208" s="288"/>
      <c r="E2208" s="903"/>
      <c r="F2208" s="517">
        <f t="shared" ref="F2208:F2219" si="284">ROUND(C2208*E2208,2)</f>
        <v>0</v>
      </c>
    </row>
    <row r="2209" spans="1:6" x14ac:dyDescent="0.25">
      <c r="A2209" s="278">
        <v>7.1</v>
      </c>
      <c r="B2209" s="143" t="s">
        <v>887</v>
      </c>
      <c r="C2209" s="437">
        <v>7.2</v>
      </c>
      <c r="D2209" s="286" t="s">
        <v>11</v>
      </c>
      <c r="E2209" s="903"/>
      <c r="F2209" s="514">
        <f t="shared" si="284"/>
        <v>0</v>
      </c>
    </row>
    <row r="2210" spans="1:6" x14ac:dyDescent="0.25">
      <c r="A2210" s="278">
        <v>7.2</v>
      </c>
      <c r="B2210" s="143" t="s">
        <v>888</v>
      </c>
      <c r="C2210" s="437">
        <v>50</v>
      </c>
      <c r="D2210" s="286" t="s">
        <v>11</v>
      </c>
      <c r="E2210" s="903"/>
      <c r="F2210" s="514">
        <f t="shared" si="284"/>
        <v>0</v>
      </c>
    </row>
    <row r="2211" spans="1:6" x14ac:dyDescent="0.25">
      <c r="A2211" s="278">
        <v>7.3</v>
      </c>
      <c r="B2211" s="143" t="s">
        <v>889</v>
      </c>
      <c r="C2211" s="437">
        <v>17.37</v>
      </c>
      <c r="D2211" s="286" t="s">
        <v>11</v>
      </c>
      <c r="E2211" s="903"/>
      <c r="F2211" s="514">
        <f t="shared" si="284"/>
        <v>0</v>
      </c>
    </row>
    <row r="2212" spans="1:6" x14ac:dyDescent="0.25">
      <c r="A2212" s="278">
        <v>7.4</v>
      </c>
      <c r="B2212" s="143" t="s">
        <v>890</v>
      </c>
      <c r="C2212" s="437">
        <v>6</v>
      </c>
      <c r="D2212" s="286" t="s">
        <v>10</v>
      </c>
      <c r="E2212" s="903"/>
      <c r="F2212" s="514">
        <f t="shared" si="284"/>
        <v>0</v>
      </c>
    </row>
    <row r="2213" spans="1:6" x14ac:dyDescent="0.25">
      <c r="A2213" s="278">
        <v>7.5</v>
      </c>
      <c r="B2213" s="143" t="s">
        <v>891</v>
      </c>
      <c r="C2213" s="437">
        <v>2</v>
      </c>
      <c r="D2213" s="286" t="s">
        <v>10</v>
      </c>
      <c r="E2213" s="903"/>
      <c r="F2213" s="514">
        <f t="shared" si="284"/>
        <v>0</v>
      </c>
    </row>
    <row r="2214" spans="1:6" x14ac:dyDescent="0.25">
      <c r="A2214" s="278">
        <v>7.6</v>
      </c>
      <c r="B2214" s="143" t="s">
        <v>892</v>
      </c>
      <c r="C2214" s="437">
        <v>3</v>
      </c>
      <c r="D2214" s="286" t="s">
        <v>10</v>
      </c>
      <c r="E2214" s="903"/>
      <c r="F2214" s="514">
        <f t="shared" si="284"/>
        <v>0</v>
      </c>
    </row>
    <row r="2215" spans="1:6" x14ac:dyDescent="0.25">
      <c r="A2215" s="278">
        <v>7.7</v>
      </c>
      <c r="B2215" s="143" t="s">
        <v>893</v>
      </c>
      <c r="C2215" s="437">
        <v>3</v>
      </c>
      <c r="D2215" s="286" t="s">
        <v>10</v>
      </c>
      <c r="E2215" s="903"/>
      <c r="F2215" s="514">
        <f t="shared" si="284"/>
        <v>0</v>
      </c>
    </row>
    <row r="2216" spans="1:6" ht="25.5" x14ac:dyDescent="0.25">
      <c r="A2216" s="278">
        <v>7.8</v>
      </c>
      <c r="B2216" s="711" t="s">
        <v>904</v>
      </c>
      <c r="C2216" s="437">
        <v>4</v>
      </c>
      <c r="D2216" s="286" t="s">
        <v>10</v>
      </c>
      <c r="E2216" s="903"/>
      <c r="F2216" s="514">
        <f t="shared" si="284"/>
        <v>0</v>
      </c>
    </row>
    <row r="2217" spans="1:6" ht="25.5" x14ac:dyDescent="0.25">
      <c r="A2217" s="278">
        <v>7.9</v>
      </c>
      <c r="B2217" s="711" t="s">
        <v>905</v>
      </c>
      <c r="C2217" s="437">
        <v>3</v>
      </c>
      <c r="D2217" s="286" t="s">
        <v>10</v>
      </c>
      <c r="E2217" s="903"/>
      <c r="F2217" s="514">
        <f t="shared" si="284"/>
        <v>0</v>
      </c>
    </row>
    <row r="2218" spans="1:6" x14ac:dyDescent="0.25">
      <c r="A2218" s="278">
        <v>7.1</v>
      </c>
      <c r="B2218" s="143" t="s">
        <v>906</v>
      </c>
      <c r="C2218" s="437">
        <v>1</v>
      </c>
      <c r="D2218" s="286" t="s">
        <v>10</v>
      </c>
      <c r="E2218" s="903"/>
      <c r="F2218" s="514">
        <f t="shared" si="284"/>
        <v>0</v>
      </c>
    </row>
    <row r="2219" spans="1:6" x14ac:dyDescent="0.25">
      <c r="A2219" s="278">
        <v>7.11</v>
      </c>
      <c r="B2219" s="143" t="s">
        <v>902</v>
      </c>
      <c r="C2219" s="437">
        <v>10</v>
      </c>
      <c r="D2219" s="286" t="s">
        <v>10</v>
      </c>
      <c r="E2219" s="903"/>
      <c r="F2219" s="514">
        <f t="shared" si="284"/>
        <v>0</v>
      </c>
    </row>
    <row r="2220" spans="1:6" x14ac:dyDescent="0.25">
      <c r="A2220" s="278"/>
      <c r="B2220" s="143"/>
      <c r="C2220" s="437"/>
      <c r="D2220" s="286"/>
      <c r="E2220" s="903"/>
      <c r="F2220" s="514"/>
    </row>
    <row r="2221" spans="1:6" x14ac:dyDescent="0.25">
      <c r="A2221" s="82">
        <v>8</v>
      </c>
      <c r="B2221" s="689" t="s">
        <v>894</v>
      </c>
      <c r="C2221" s="516"/>
      <c r="D2221" s="288"/>
      <c r="E2221" s="903"/>
      <c r="F2221" s="517"/>
    </row>
    <row r="2222" spans="1:6" x14ac:dyDescent="0.25">
      <c r="A2222" s="278">
        <f>+A2221+0.1</f>
        <v>8.1</v>
      </c>
      <c r="B2222" s="143" t="s">
        <v>895</v>
      </c>
      <c r="C2222" s="437">
        <v>74.78</v>
      </c>
      <c r="D2222" s="286" t="s">
        <v>5</v>
      </c>
      <c r="E2222" s="903"/>
      <c r="F2222" s="514">
        <f t="shared" ref="F2222:F2224" si="285">ROUND(C2222*E2222,2)</f>
        <v>0</v>
      </c>
    </row>
    <row r="2223" spans="1:6" x14ac:dyDescent="0.25">
      <c r="A2223" s="278">
        <f t="shared" ref="A2223:A2224" si="286">+A2222+0.1</f>
        <v>8.1999999999999993</v>
      </c>
      <c r="B2223" s="143" t="s">
        <v>302</v>
      </c>
      <c r="C2223" s="437">
        <v>71.040000000000006</v>
      </c>
      <c r="D2223" s="286" t="s">
        <v>6</v>
      </c>
      <c r="E2223" s="903"/>
      <c r="F2223" s="514">
        <f t="shared" si="285"/>
        <v>0</v>
      </c>
    </row>
    <row r="2224" spans="1:6" x14ac:dyDescent="0.25">
      <c r="A2224" s="278">
        <f t="shared" si="286"/>
        <v>8.3000000000000007</v>
      </c>
      <c r="B2224" s="143" t="s">
        <v>304</v>
      </c>
      <c r="C2224" s="437">
        <v>4.49</v>
      </c>
      <c r="D2224" s="286" t="s">
        <v>8</v>
      </c>
      <c r="E2224" s="903"/>
      <c r="F2224" s="514">
        <f t="shared" si="285"/>
        <v>0</v>
      </c>
    </row>
    <row r="2225" spans="1:6" x14ac:dyDescent="0.25">
      <c r="A2225" s="278"/>
      <c r="B2225" s="143"/>
      <c r="C2225" s="437"/>
      <c r="D2225" s="286"/>
      <c r="E2225" s="903"/>
      <c r="F2225" s="514"/>
    </row>
    <row r="2226" spans="1:6" x14ac:dyDescent="0.25">
      <c r="A2226" s="82">
        <v>9</v>
      </c>
      <c r="B2226" s="689" t="s">
        <v>896</v>
      </c>
      <c r="C2226" s="516"/>
      <c r="D2226" s="288"/>
      <c r="E2226" s="903"/>
      <c r="F2226" s="517"/>
    </row>
    <row r="2227" spans="1:6" x14ac:dyDescent="0.25">
      <c r="A2227" s="278">
        <f>+A2226+0.1</f>
        <v>9.1</v>
      </c>
      <c r="B2227" s="143" t="s">
        <v>897</v>
      </c>
      <c r="C2227" s="437">
        <v>1</v>
      </c>
      <c r="D2227" s="286" t="s">
        <v>10</v>
      </c>
      <c r="E2227" s="903"/>
      <c r="F2227" s="514">
        <f t="shared" ref="F2227:F2231" si="287">ROUND(C2227*E2227,2)</f>
        <v>0</v>
      </c>
    </row>
    <row r="2228" spans="1:6" x14ac:dyDescent="0.25">
      <c r="A2228" s="278">
        <f>+A2227+0.1</f>
        <v>9.1999999999999993</v>
      </c>
      <c r="B2228" s="143" t="s">
        <v>898</v>
      </c>
      <c r="C2228" s="437">
        <v>1</v>
      </c>
      <c r="D2228" s="286" t="s">
        <v>10</v>
      </c>
      <c r="E2228" s="903"/>
      <c r="F2228" s="514">
        <f t="shared" si="287"/>
        <v>0</v>
      </c>
    </row>
    <row r="2229" spans="1:6" x14ac:dyDescent="0.25">
      <c r="A2229" s="278">
        <v>9.3000000000000007</v>
      </c>
      <c r="B2229" s="143" t="s">
        <v>899</v>
      </c>
      <c r="C2229" s="437">
        <v>1</v>
      </c>
      <c r="D2229" s="286" t="s">
        <v>10</v>
      </c>
      <c r="E2229" s="903"/>
      <c r="F2229" s="514">
        <f t="shared" si="287"/>
        <v>0</v>
      </c>
    </row>
    <row r="2230" spans="1:6" x14ac:dyDescent="0.25">
      <c r="A2230" s="278">
        <v>9.4</v>
      </c>
      <c r="B2230" s="143" t="s">
        <v>900</v>
      </c>
      <c r="C2230" s="437">
        <v>1</v>
      </c>
      <c r="D2230" s="286" t="s">
        <v>10</v>
      </c>
      <c r="E2230" s="903"/>
      <c r="F2230" s="514">
        <f t="shared" si="287"/>
        <v>0</v>
      </c>
    </row>
    <row r="2231" spans="1:6" x14ac:dyDescent="0.25">
      <c r="A2231" s="278">
        <v>9.5</v>
      </c>
      <c r="B2231" s="143" t="s">
        <v>901</v>
      </c>
      <c r="C2231" s="437">
        <v>9.92</v>
      </c>
      <c r="D2231" s="286" t="s">
        <v>11</v>
      </c>
      <c r="E2231" s="903"/>
      <c r="F2231" s="514">
        <f t="shared" si="287"/>
        <v>0</v>
      </c>
    </row>
    <row r="2232" spans="1:6" x14ac:dyDescent="0.25">
      <c r="A2232" s="278"/>
      <c r="B2232" s="143"/>
      <c r="C2232" s="437"/>
      <c r="D2232" s="286"/>
      <c r="E2232" s="903"/>
      <c r="F2232" s="514"/>
    </row>
    <row r="2233" spans="1:6" x14ac:dyDescent="0.25">
      <c r="A2233" s="82">
        <v>15</v>
      </c>
      <c r="B2233" s="689" t="s">
        <v>261</v>
      </c>
      <c r="C2233" s="516">
        <v>1</v>
      </c>
      <c r="D2233" s="288" t="s">
        <v>10</v>
      </c>
      <c r="E2233" s="903"/>
      <c r="F2233" s="517">
        <f>ROUND(C2233*E2233,20)</f>
        <v>0</v>
      </c>
    </row>
    <row r="2234" spans="1:6" x14ac:dyDescent="0.25">
      <c r="A2234" s="133"/>
      <c r="B2234" s="691" t="s">
        <v>27</v>
      </c>
      <c r="C2234" s="130"/>
      <c r="D2234" s="131"/>
      <c r="E2234" s="847"/>
      <c r="F2234" s="716">
        <f>SUM(F2167:F2233)</f>
        <v>0</v>
      </c>
    </row>
    <row r="2235" spans="1:6" x14ac:dyDescent="0.25">
      <c r="A2235" s="166"/>
      <c r="B2235" s="167"/>
      <c r="C2235" s="168"/>
      <c r="D2235" s="169"/>
      <c r="E2235" s="847"/>
      <c r="F2235" s="170"/>
    </row>
    <row r="2236" spans="1:6" x14ac:dyDescent="0.25">
      <c r="A2236" s="524" t="s">
        <v>28</v>
      </c>
      <c r="B2236" s="264" t="s">
        <v>406</v>
      </c>
      <c r="C2236" s="268"/>
      <c r="D2236" s="269"/>
      <c r="E2236" s="873"/>
      <c r="F2236" s="562"/>
    </row>
    <row r="2237" spans="1:6" x14ac:dyDescent="0.25">
      <c r="A2237" s="592">
        <v>1</v>
      </c>
      <c r="B2237" s="571" t="s">
        <v>66</v>
      </c>
      <c r="C2237" s="578">
        <v>1</v>
      </c>
      <c r="D2237" s="593" t="s">
        <v>25</v>
      </c>
      <c r="E2237" s="18"/>
      <c r="F2237" s="270">
        <f>ROUND(C2237*E2237,2)</f>
        <v>0</v>
      </c>
    </row>
    <row r="2238" spans="1:6" x14ac:dyDescent="0.25">
      <c r="A2238" s="592"/>
      <c r="B2238" s="594"/>
      <c r="C2238" s="578"/>
      <c r="D2238" s="593"/>
      <c r="E2238" s="873"/>
      <c r="F2238" s="562"/>
    </row>
    <row r="2239" spans="1:6" x14ac:dyDescent="0.25">
      <c r="A2239" s="96">
        <v>2</v>
      </c>
      <c r="B2239" s="284" t="s">
        <v>17</v>
      </c>
      <c r="C2239" s="285"/>
      <c r="D2239" s="286"/>
      <c r="E2239" s="901"/>
      <c r="F2239" s="436"/>
    </row>
    <row r="2240" spans="1:6" x14ac:dyDescent="0.25">
      <c r="A2240" s="287">
        <v>2.1</v>
      </c>
      <c r="B2240" s="229" t="s">
        <v>767</v>
      </c>
      <c r="C2240" s="285">
        <v>5.05</v>
      </c>
      <c r="D2240" s="288" t="s">
        <v>8</v>
      </c>
      <c r="E2240" s="902"/>
      <c r="F2240" s="436">
        <f>ROUND(C2240*E2240,2)</f>
        <v>0</v>
      </c>
    </row>
    <row r="2241" spans="1:6" x14ac:dyDescent="0.25">
      <c r="A2241" s="289">
        <v>2.2000000000000002</v>
      </c>
      <c r="B2241" s="290" t="s">
        <v>724</v>
      </c>
      <c r="C2241" s="285">
        <v>2.0699999999999998</v>
      </c>
      <c r="D2241" s="288" t="s">
        <v>6</v>
      </c>
      <c r="E2241" s="901"/>
      <c r="F2241" s="436">
        <f t="shared" ref="F2241:F2242" si="288">ROUND(C2241*E2241,2)</f>
        <v>0</v>
      </c>
    </row>
    <row r="2242" spans="1:6" x14ac:dyDescent="0.25">
      <c r="A2242" s="289">
        <v>2.2999999999999998</v>
      </c>
      <c r="B2242" s="290" t="s">
        <v>681</v>
      </c>
      <c r="C2242" s="285">
        <v>3.44</v>
      </c>
      <c r="D2242" s="288" t="s">
        <v>18</v>
      </c>
      <c r="E2242" s="903"/>
      <c r="F2242" s="436">
        <f t="shared" si="288"/>
        <v>0</v>
      </c>
    </row>
    <row r="2243" spans="1:6" x14ac:dyDescent="0.25">
      <c r="A2243" s="271"/>
      <c r="B2243" s="594"/>
      <c r="C2243" s="578"/>
      <c r="D2243" s="595"/>
      <c r="E2243" s="873"/>
      <c r="F2243" s="562"/>
    </row>
    <row r="2244" spans="1:6" x14ac:dyDescent="0.25">
      <c r="A2244" s="596">
        <v>3</v>
      </c>
      <c r="B2244" s="597" t="s">
        <v>958</v>
      </c>
      <c r="C2244" s="578"/>
      <c r="D2244" s="595"/>
      <c r="E2244" s="873"/>
      <c r="F2244" s="562"/>
    </row>
    <row r="2245" spans="1:6" x14ac:dyDescent="0.25">
      <c r="A2245" s="576">
        <v>3.1</v>
      </c>
      <c r="B2245" s="571" t="s">
        <v>306</v>
      </c>
      <c r="C2245" s="578">
        <v>1.45</v>
      </c>
      <c r="D2245" s="598" t="s">
        <v>8</v>
      </c>
      <c r="E2245" s="18"/>
      <c r="F2245" s="270">
        <f t="shared" ref="F2245:F2251" si="289">ROUND(C2245*E2245,2)</f>
        <v>0</v>
      </c>
    </row>
    <row r="2246" spans="1:6" x14ac:dyDescent="0.25">
      <c r="A2246" s="576">
        <v>3.2</v>
      </c>
      <c r="B2246" s="571" t="s">
        <v>308</v>
      </c>
      <c r="C2246" s="578">
        <v>0.32</v>
      </c>
      <c r="D2246" s="598" t="s">
        <v>8</v>
      </c>
      <c r="E2246" s="18"/>
      <c r="F2246" s="270">
        <f t="shared" si="289"/>
        <v>0</v>
      </c>
    </row>
    <row r="2247" spans="1:6" x14ac:dyDescent="0.25">
      <c r="A2247" s="576">
        <v>3.3</v>
      </c>
      <c r="B2247" s="199" t="s">
        <v>310</v>
      </c>
      <c r="C2247" s="578">
        <v>0.18</v>
      </c>
      <c r="D2247" s="598" t="s">
        <v>8</v>
      </c>
      <c r="E2247" s="18"/>
      <c r="F2247" s="270">
        <f t="shared" si="289"/>
        <v>0</v>
      </c>
    </row>
    <row r="2248" spans="1:6" x14ac:dyDescent="0.25">
      <c r="A2248" s="576">
        <v>3.4</v>
      </c>
      <c r="B2248" s="571" t="s">
        <v>312</v>
      </c>
      <c r="C2248" s="578">
        <v>0.11</v>
      </c>
      <c r="D2248" s="598" t="s">
        <v>8</v>
      </c>
      <c r="E2248" s="18"/>
      <c r="F2248" s="270">
        <f t="shared" si="289"/>
        <v>0</v>
      </c>
    </row>
    <row r="2249" spans="1:6" x14ac:dyDescent="0.25">
      <c r="A2249" s="576">
        <v>3.5</v>
      </c>
      <c r="B2249" s="571" t="s">
        <v>314</v>
      </c>
      <c r="C2249" s="578">
        <v>0.37</v>
      </c>
      <c r="D2249" s="598" t="s">
        <v>8</v>
      </c>
      <c r="E2249" s="18"/>
      <c r="F2249" s="270">
        <f t="shared" si="289"/>
        <v>0</v>
      </c>
    </row>
    <row r="2250" spans="1:6" x14ac:dyDescent="0.25">
      <c r="A2250" s="576">
        <v>3.6</v>
      </c>
      <c r="B2250" s="571" t="s">
        <v>316</v>
      </c>
      <c r="C2250" s="578">
        <v>0.12</v>
      </c>
      <c r="D2250" s="598" t="s">
        <v>8</v>
      </c>
      <c r="E2250" s="18"/>
      <c r="F2250" s="270">
        <f t="shared" si="289"/>
        <v>0</v>
      </c>
    </row>
    <row r="2251" spans="1:6" x14ac:dyDescent="0.25">
      <c r="A2251" s="576">
        <v>3.7</v>
      </c>
      <c r="B2251" s="571" t="s">
        <v>318</v>
      </c>
      <c r="C2251" s="578">
        <v>0.81</v>
      </c>
      <c r="D2251" s="598" t="s">
        <v>8</v>
      </c>
      <c r="E2251" s="18"/>
      <c r="F2251" s="270">
        <f t="shared" si="289"/>
        <v>0</v>
      </c>
    </row>
    <row r="2252" spans="1:6" x14ac:dyDescent="0.25">
      <c r="A2252" s="271"/>
      <c r="B2252" s="594"/>
      <c r="C2252" s="578"/>
      <c r="D2252" s="595"/>
      <c r="E2252" s="873"/>
      <c r="F2252" s="562"/>
    </row>
    <row r="2253" spans="1:6" x14ac:dyDescent="0.25">
      <c r="A2253" s="596">
        <v>4</v>
      </c>
      <c r="B2253" s="599" t="s">
        <v>70</v>
      </c>
      <c r="C2253" s="578"/>
      <c r="D2253" s="595"/>
      <c r="E2253" s="873"/>
      <c r="F2253" s="562"/>
    </row>
    <row r="2254" spans="1:6" x14ac:dyDescent="0.25">
      <c r="A2254" s="576">
        <v>4.0999999999999996</v>
      </c>
      <c r="B2254" s="20" t="s">
        <v>320</v>
      </c>
      <c r="C2254" s="578">
        <v>4.82</v>
      </c>
      <c r="D2254" s="593" t="s">
        <v>9</v>
      </c>
      <c r="E2254" s="18"/>
      <c r="F2254" s="270">
        <f t="shared" ref="F2254:F2255" si="290">ROUND(C2254*E2254,2)</f>
        <v>0</v>
      </c>
    </row>
    <row r="2255" spans="1:6" x14ac:dyDescent="0.25">
      <c r="A2255" s="576">
        <v>4.2</v>
      </c>
      <c r="B2255" s="20" t="s">
        <v>322</v>
      </c>
      <c r="C2255" s="578">
        <v>22.69</v>
      </c>
      <c r="D2255" s="593" t="s">
        <v>9</v>
      </c>
      <c r="E2255" s="18"/>
      <c r="F2255" s="270">
        <f t="shared" si="290"/>
        <v>0</v>
      </c>
    </row>
    <row r="2256" spans="1:6" x14ac:dyDescent="0.25">
      <c r="A2256" s="271"/>
      <c r="B2256" s="594"/>
      <c r="C2256" s="578"/>
      <c r="D2256" s="595"/>
      <c r="E2256" s="873"/>
      <c r="F2256" s="562"/>
    </row>
    <row r="2257" spans="1:6" x14ac:dyDescent="0.25">
      <c r="A2257" s="596">
        <v>5</v>
      </c>
      <c r="B2257" s="570" t="s">
        <v>36</v>
      </c>
      <c r="C2257" s="578"/>
      <c r="D2257" s="595"/>
      <c r="E2257" s="873"/>
      <c r="F2257" s="562"/>
    </row>
    <row r="2258" spans="1:6" x14ac:dyDescent="0.25">
      <c r="A2258" s="576">
        <v>5.0999999999999996</v>
      </c>
      <c r="B2258" s="571" t="s">
        <v>20</v>
      </c>
      <c r="C2258" s="578">
        <v>9.77</v>
      </c>
      <c r="D2258" s="593" t="s">
        <v>9</v>
      </c>
      <c r="E2258" s="18"/>
      <c r="F2258" s="270">
        <f t="shared" ref="F2258:F2268" si="291">ROUND(C2258*E2258,2)</f>
        <v>0</v>
      </c>
    </row>
    <row r="2259" spans="1:6" x14ac:dyDescent="0.25">
      <c r="A2259" s="576">
        <v>5.2</v>
      </c>
      <c r="B2259" s="571" t="s">
        <v>22</v>
      </c>
      <c r="C2259" s="578">
        <v>26.04</v>
      </c>
      <c r="D2259" s="593" t="s">
        <v>9</v>
      </c>
      <c r="E2259" s="18"/>
      <c r="F2259" s="270">
        <f t="shared" si="291"/>
        <v>0</v>
      </c>
    </row>
    <row r="2260" spans="1:6" x14ac:dyDescent="0.25">
      <c r="A2260" s="576">
        <v>5.3</v>
      </c>
      <c r="B2260" s="571" t="s">
        <v>30</v>
      </c>
      <c r="C2260" s="578">
        <v>20.94</v>
      </c>
      <c r="D2260" s="593" t="s">
        <v>9</v>
      </c>
      <c r="E2260" s="934"/>
      <c r="F2260" s="270">
        <f t="shared" si="291"/>
        <v>0</v>
      </c>
    </row>
    <row r="2261" spans="1:6" x14ac:dyDescent="0.25">
      <c r="A2261" s="576">
        <v>5.4</v>
      </c>
      <c r="B2261" s="571" t="s">
        <v>327</v>
      </c>
      <c r="C2261" s="578">
        <v>9.6199999999999992</v>
      </c>
      <c r="D2261" s="593" t="s">
        <v>9</v>
      </c>
      <c r="E2261" s="18"/>
      <c r="F2261" s="270">
        <f t="shared" si="291"/>
        <v>0</v>
      </c>
    </row>
    <row r="2262" spans="1:6" x14ac:dyDescent="0.25">
      <c r="A2262" s="576">
        <v>5.5</v>
      </c>
      <c r="B2262" s="571" t="s">
        <v>24</v>
      </c>
      <c r="C2262" s="578">
        <v>47.6</v>
      </c>
      <c r="D2262" s="595" t="s">
        <v>11</v>
      </c>
      <c r="E2262" s="934"/>
      <c r="F2262" s="270">
        <f t="shared" si="291"/>
        <v>0</v>
      </c>
    </row>
    <row r="2263" spans="1:6" x14ac:dyDescent="0.25">
      <c r="A2263" s="576">
        <v>5.6</v>
      </c>
      <c r="B2263" s="571" t="s">
        <v>35</v>
      </c>
      <c r="C2263" s="578">
        <v>2.02</v>
      </c>
      <c r="D2263" s="595" t="s">
        <v>11</v>
      </c>
      <c r="E2263" s="18"/>
      <c r="F2263" s="270">
        <f t="shared" si="291"/>
        <v>0</v>
      </c>
    </row>
    <row r="2264" spans="1:6" x14ac:dyDescent="0.25">
      <c r="A2264" s="576">
        <v>5.7</v>
      </c>
      <c r="B2264" s="571" t="s">
        <v>60</v>
      </c>
      <c r="C2264" s="578">
        <v>10.1</v>
      </c>
      <c r="D2264" s="595" t="s">
        <v>11</v>
      </c>
      <c r="E2264" s="18"/>
      <c r="F2264" s="270">
        <f t="shared" si="291"/>
        <v>0</v>
      </c>
    </row>
    <row r="2265" spans="1:6" x14ac:dyDescent="0.25">
      <c r="A2265" s="576">
        <v>5.8</v>
      </c>
      <c r="B2265" s="571" t="s">
        <v>332</v>
      </c>
      <c r="C2265" s="578">
        <v>6.02</v>
      </c>
      <c r="D2265" s="595" t="s">
        <v>11</v>
      </c>
      <c r="E2265" s="18"/>
      <c r="F2265" s="270">
        <f t="shared" si="291"/>
        <v>0</v>
      </c>
    </row>
    <row r="2266" spans="1:6" x14ac:dyDescent="0.25">
      <c r="A2266" s="576">
        <v>5.9</v>
      </c>
      <c r="B2266" s="571" t="s">
        <v>334</v>
      </c>
      <c r="C2266" s="578">
        <v>10.58</v>
      </c>
      <c r="D2266" s="593" t="s">
        <v>9</v>
      </c>
      <c r="E2266" s="18"/>
      <c r="F2266" s="270">
        <f t="shared" si="291"/>
        <v>0</v>
      </c>
    </row>
    <row r="2267" spans="1:6" x14ac:dyDescent="0.25">
      <c r="A2267" s="600">
        <v>5.0999999999999996</v>
      </c>
      <c r="B2267" s="571" t="s">
        <v>336</v>
      </c>
      <c r="C2267" s="578">
        <v>2.84</v>
      </c>
      <c r="D2267" s="593" t="s">
        <v>9</v>
      </c>
      <c r="E2267" s="18"/>
      <c r="F2267" s="270">
        <f t="shared" si="291"/>
        <v>0</v>
      </c>
    </row>
    <row r="2268" spans="1:6" x14ac:dyDescent="0.25">
      <c r="A2268" s="576">
        <v>5.1100000000000003</v>
      </c>
      <c r="B2268" s="571" t="s">
        <v>338</v>
      </c>
      <c r="C2268" s="578">
        <v>44.14</v>
      </c>
      <c r="D2268" s="593" t="s">
        <v>9</v>
      </c>
      <c r="E2268" s="18"/>
      <c r="F2268" s="270">
        <f t="shared" si="291"/>
        <v>0</v>
      </c>
    </row>
    <row r="2269" spans="1:6" x14ac:dyDescent="0.25">
      <c r="A2269" s="271"/>
      <c r="B2269" s="594"/>
      <c r="C2269" s="578"/>
      <c r="D2269" s="595"/>
      <c r="E2269" s="873"/>
      <c r="F2269" s="562"/>
    </row>
    <row r="2270" spans="1:6" x14ac:dyDescent="0.25">
      <c r="A2270" s="592">
        <v>6</v>
      </c>
      <c r="B2270" s="199" t="s">
        <v>339</v>
      </c>
      <c r="C2270" s="578">
        <v>5.3</v>
      </c>
      <c r="D2270" s="593" t="s">
        <v>9</v>
      </c>
      <c r="E2270" s="18"/>
      <c r="F2270" s="270">
        <f t="shared" ref="F2270" si="292">ROUND(C2270*E2270,2)</f>
        <v>0</v>
      </c>
    </row>
    <row r="2271" spans="1:6" x14ac:dyDescent="0.25">
      <c r="A2271" s="271"/>
      <c r="B2271" s="594"/>
      <c r="C2271" s="578"/>
      <c r="D2271" s="593"/>
      <c r="E2271" s="873"/>
      <c r="F2271" s="562"/>
    </row>
    <row r="2272" spans="1:6" x14ac:dyDescent="0.25">
      <c r="A2272" s="592">
        <v>7</v>
      </c>
      <c r="B2272" s="190" t="s">
        <v>793</v>
      </c>
      <c r="C2272" s="578">
        <v>6.06</v>
      </c>
      <c r="D2272" s="593" t="s">
        <v>9</v>
      </c>
      <c r="E2272" s="18"/>
      <c r="F2272" s="270">
        <f t="shared" ref="F2272" si="293">ROUND(C2272*E2272,2)</f>
        <v>0</v>
      </c>
    </row>
    <row r="2273" spans="1:6" x14ac:dyDescent="0.25">
      <c r="A2273" s="271"/>
      <c r="B2273" s="594"/>
      <c r="C2273" s="578"/>
      <c r="D2273" s="595"/>
      <c r="E2273" s="873"/>
      <c r="F2273" s="562"/>
    </row>
    <row r="2274" spans="1:6" x14ac:dyDescent="0.25">
      <c r="A2274" s="596">
        <v>8</v>
      </c>
      <c r="B2274" s="601" t="s">
        <v>570</v>
      </c>
      <c r="C2274" s="578"/>
      <c r="D2274" s="595"/>
      <c r="E2274" s="873"/>
      <c r="F2274" s="562"/>
    </row>
    <row r="2275" spans="1:6" x14ac:dyDescent="0.25">
      <c r="A2275" s="576">
        <v>8.1</v>
      </c>
      <c r="B2275" s="571" t="s">
        <v>341</v>
      </c>
      <c r="C2275" s="578">
        <v>15.2</v>
      </c>
      <c r="D2275" s="595" t="s">
        <v>11</v>
      </c>
      <c r="E2275" s="18"/>
      <c r="F2275" s="270">
        <f t="shared" ref="F2275:F2277" si="294">ROUND(C2275*E2275,2)</f>
        <v>0</v>
      </c>
    </row>
    <row r="2276" spans="1:6" x14ac:dyDescent="0.25">
      <c r="A2276" s="576">
        <v>8.1999999999999993</v>
      </c>
      <c r="B2276" s="199" t="s">
        <v>785</v>
      </c>
      <c r="C2276" s="578">
        <v>1</v>
      </c>
      <c r="D2276" s="579" t="s">
        <v>10</v>
      </c>
      <c r="E2276" s="18"/>
      <c r="F2276" s="270">
        <f t="shared" si="294"/>
        <v>0</v>
      </c>
    </row>
    <row r="2277" spans="1:6" x14ac:dyDescent="0.25">
      <c r="A2277" s="576">
        <v>8.3000000000000007</v>
      </c>
      <c r="B2277" s="571" t="s">
        <v>344</v>
      </c>
      <c r="C2277" s="602">
        <v>1</v>
      </c>
      <c r="D2277" s="579" t="s">
        <v>10</v>
      </c>
      <c r="E2277" s="18"/>
      <c r="F2277" s="270">
        <f t="shared" si="294"/>
        <v>0</v>
      </c>
    </row>
    <row r="2278" spans="1:6" x14ac:dyDescent="0.25">
      <c r="A2278" s="271"/>
      <c r="B2278" s="594"/>
      <c r="C2278" s="578"/>
      <c r="D2278" s="595"/>
      <c r="E2278" s="873"/>
      <c r="F2278" s="562"/>
    </row>
    <row r="2279" spans="1:6" x14ac:dyDescent="0.25">
      <c r="A2279" s="596">
        <v>9</v>
      </c>
      <c r="B2279" s="603" t="s">
        <v>571</v>
      </c>
      <c r="C2279" s="578"/>
      <c r="D2279" s="595"/>
      <c r="E2279" s="873"/>
      <c r="F2279" s="562"/>
    </row>
    <row r="2280" spans="1:6" x14ac:dyDescent="0.25">
      <c r="A2280" s="576">
        <v>9.1</v>
      </c>
      <c r="B2280" s="199" t="s">
        <v>346</v>
      </c>
      <c r="C2280" s="578">
        <v>23.25</v>
      </c>
      <c r="D2280" s="595" t="s">
        <v>12</v>
      </c>
      <c r="E2280" s="18"/>
      <c r="F2280" s="270">
        <f t="shared" ref="F2280:F2281" si="295">ROUND(C2280*E2280,2)</f>
        <v>0</v>
      </c>
    </row>
    <row r="2281" spans="1:6" x14ac:dyDescent="0.25">
      <c r="A2281" s="576">
        <v>9.1999999999999993</v>
      </c>
      <c r="B2281" s="571" t="s">
        <v>348</v>
      </c>
      <c r="C2281" s="602">
        <v>1</v>
      </c>
      <c r="D2281" s="579" t="s">
        <v>10</v>
      </c>
      <c r="E2281" s="18"/>
      <c r="F2281" s="270">
        <f t="shared" si="295"/>
        <v>0</v>
      </c>
    </row>
    <row r="2282" spans="1:6" x14ac:dyDescent="0.25">
      <c r="A2282" s="271"/>
      <c r="B2282" s="604"/>
      <c r="C2282" s="578"/>
      <c r="D2282" s="302"/>
      <c r="E2282" s="873"/>
      <c r="F2282" s="562"/>
    </row>
    <row r="2283" spans="1:6" x14ac:dyDescent="0.25">
      <c r="A2283" s="263">
        <v>10</v>
      </c>
      <c r="B2283" s="605" t="s">
        <v>120</v>
      </c>
      <c r="C2283" s="578"/>
      <c r="D2283" s="302"/>
      <c r="E2283" s="873"/>
      <c r="F2283" s="562"/>
    </row>
    <row r="2284" spans="1:6" x14ac:dyDescent="0.25">
      <c r="A2284" s="576">
        <v>10.1</v>
      </c>
      <c r="B2284" s="20" t="s">
        <v>77</v>
      </c>
      <c r="C2284" s="602">
        <v>1</v>
      </c>
      <c r="D2284" s="579" t="s">
        <v>10</v>
      </c>
      <c r="E2284" s="18"/>
      <c r="F2284" s="270">
        <f t="shared" ref="F2284:F2293" si="296">ROUND(C2284*E2284,2)</f>
        <v>0</v>
      </c>
    </row>
    <row r="2285" spans="1:6" x14ac:dyDescent="0.25">
      <c r="A2285" s="576">
        <v>10.199999999999999</v>
      </c>
      <c r="B2285" s="20" t="s">
        <v>78</v>
      </c>
      <c r="C2285" s="602">
        <v>1</v>
      </c>
      <c r="D2285" s="579" t="s">
        <v>10</v>
      </c>
      <c r="E2285" s="18"/>
      <c r="F2285" s="270">
        <f t="shared" si="296"/>
        <v>0</v>
      </c>
    </row>
    <row r="2286" spans="1:6" ht="25.5" x14ac:dyDescent="0.25">
      <c r="A2286" s="576">
        <v>10.3</v>
      </c>
      <c r="B2286" s="190" t="s">
        <v>792</v>
      </c>
      <c r="C2286" s="602">
        <v>1</v>
      </c>
      <c r="D2286" s="579" t="s">
        <v>10</v>
      </c>
      <c r="E2286" s="18"/>
      <c r="F2286" s="270">
        <f t="shared" si="296"/>
        <v>0</v>
      </c>
    </row>
    <row r="2287" spans="1:6" x14ac:dyDescent="0.25">
      <c r="A2287" s="576">
        <v>10.4</v>
      </c>
      <c r="B2287" s="48" t="s">
        <v>128</v>
      </c>
      <c r="C2287" s="602">
        <v>1</v>
      </c>
      <c r="D2287" s="579" t="s">
        <v>10</v>
      </c>
      <c r="E2287" s="18"/>
      <c r="F2287" s="270">
        <f t="shared" si="296"/>
        <v>0</v>
      </c>
    </row>
    <row r="2288" spans="1:6" x14ac:dyDescent="0.25">
      <c r="A2288" s="576">
        <v>10.5</v>
      </c>
      <c r="B2288" s="571" t="s">
        <v>572</v>
      </c>
      <c r="C2288" s="606">
        <v>1</v>
      </c>
      <c r="D2288" s="579" t="s">
        <v>10</v>
      </c>
      <c r="E2288" s="18"/>
      <c r="F2288" s="270">
        <f t="shared" si="296"/>
        <v>0</v>
      </c>
    </row>
    <row r="2289" spans="1:6" x14ac:dyDescent="0.25">
      <c r="A2289" s="576">
        <v>10.6</v>
      </c>
      <c r="B2289" s="571" t="s">
        <v>795</v>
      </c>
      <c r="C2289" s="606">
        <v>1</v>
      </c>
      <c r="D2289" s="579" t="s">
        <v>10</v>
      </c>
      <c r="E2289" s="18"/>
      <c r="F2289" s="270">
        <f t="shared" si="296"/>
        <v>0</v>
      </c>
    </row>
    <row r="2290" spans="1:6" x14ac:dyDescent="0.25">
      <c r="A2290" s="576">
        <v>10.7</v>
      </c>
      <c r="B2290" s="571" t="s">
        <v>359</v>
      </c>
      <c r="C2290" s="602">
        <v>1</v>
      </c>
      <c r="D2290" s="579" t="s">
        <v>10</v>
      </c>
      <c r="E2290" s="18"/>
      <c r="F2290" s="270">
        <f t="shared" si="296"/>
        <v>0</v>
      </c>
    </row>
    <row r="2291" spans="1:6" x14ac:dyDescent="0.25">
      <c r="A2291" s="576">
        <v>10.8</v>
      </c>
      <c r="B2291" s="571" t="s">
        <v>361</v>
      </c>
      <c r="C2291" s="602">
        <v>1</v>
      </c>
      <c r="D2291" s="579" t="s">
        <v>10</v>
      </c>
      <c r="E2291" s="18"/>
      <c r="F2291" s="270">
        <f t="shared" si="296"/>
        <v>0</v>
      </c>
    </row>
    <row r="2292" spans="1:6" x14ac:dyDescent="0.25">
      <c r="A2292" s="576">
        <v>10.9</v>
      </c>
      <c r="B2292" s="571" t="s">
        <v>62</v>
      </c>
      <c r="C2292" s="602">
        <v>1</v>
      </c>
      <c r="D2292" s="607" t="s">
        <v>25</v>
      </c>
      <c r="E2292" s="18"/>
      <c r="F2292" s="270">
        <f t="shared" si="296"/>
        <v>0</v>
      </c>
    </row>
    <row r="2293" spans="1:6" x14ac:dyDescent="0.25">
      <c r="A2293" s="600">
        <v>10.1</v>
      </c>
      <c r="B2293" s="571" t="s">
        <v>80</v>
      </c>
      <c r="C2293" s="602">
        <v>1</v>
      </c>
      <c r="D2293" s="607" t="s">
        <v>25</v>
      </c>
      <c r="E2293" s="18"/>
      <c r="F2293" s="270">
        <f t="shared" si="296"/>
        <v>0</v>
      </c>
    </row>
    <row r="2294" spans="1:6" x14ac:dyDescent="0.25">
      <c r="A2294" s="576">
        <v>10.11</v>
      </c>
      <c r="B2294" s="571" t="s">
        <v>365</v>
      </c>
      <c r="C2294" s="602">
        <v>2</v>
      </c>
      <c r="D2294" s="579" t="s">
        <v>10</v>
      </c>
      <c r="E2294" s="18"/>
      <c r="F2294" s="270">
        <f>ROUND(C2294*E2294,2)</f>
        <v>0</v>
      </c>
    </row>
    <row r="2295" spans="1:6" x14ac:dyDescent="0.25">
      <c r="A2295" s="576">
        <v>10.119999999999999</v>
      </c>
      <c r="B2295" s="571" t="s">
        <v>367</v>
      </c>
      <c r="C2295" s="602">
        <v>1</v>
      </c>
      <c r="D2295" s="579" t="s">
        <v>10</v>
      </c>
      <c r="E2295" s="18"/>
      <c r="F2295" s="270">
        <f>ROUND(C2295*E2295,2)</f>
        <v>0</v>
      </c>
    </row>
    <row r="2296" spans="1:6" x14ac:dyDescent="0.25">
      <c r="A2296" s="576">
        <v>10.130000000000001</v>
      </c>
      <c r="B2296" s="608" t="s">
        <v>369</v>
      </c>
      <c r="C2296" s="602">
        <v>1</v>
      </c>
      <c r="D2296" s="579" t="s">
        <v>10</v>
      </c>
      <c r="E2296" s="18"/>
      <c r="F2296" s="270">
        <f>ROUND(C2296*E2296,2)</f>
        <v>0</v>
      </c>
    </row>
    <row r="2297" spans="1:6" x14ac:dyDescent="0.25">
      <c r="A2297" s="271"/>
      <c r="B2297" s="164"/>
      <c r="C2297" s="602"/>
      <c r="D2297" s="607"/>
      <c r="E2297" s="873"/>
      <c r="F2297" s="270"/>
    </row>
    <row r="2298" spans="1:6" x14ac:dyDescent="0.25">
      <c r="A2298" s="263">
        <v>11</v>
      </c>
      <c r="B2298" s="605" t="s">
        <v>26</v>
      </c>
      <c r="C2298" s="578"/>
      <c r="D2298" s="595"/>
      <c r="E2298" s="873"/>
      <c r="F2298" s="562"/>
    </row>
    <row r="2299" spans="1:6" x14ac:dyDescent="0.25">
      <c r="A2299" s="576">
        <v>11.1</v>
      </c>
      <c r="B2299" s="571" t="s">
        <v>371</v>
      </c>
      <c r="C2299" s="578">
        <v>1</v>
      </c>
      <c r="D2299" s="579" t="s">
        <v>10</v>
      </c>
      <c r="E2299" s="873"/>
      <c r="F2299" s="270">
        <f t="shared" ref="F2299:F2303" si="297">ROUND(C2299*E2299,2)</f>
        <v>0</v>
      </c>
    </row>
    <row r="2300" spans="1:6" x14ac:dyDescent="0.25">
      <c r="A2300" s="576">
        <v>11.2</v>
      </c>
      <c r="B2300" s="571" t="s">
        <v>373</v>
      </c>
      <c r="C2300" s="578">
        <v>6</v>
      </c>
      <c r="D2300" s="579" t="s">
        <v>10</v>
      </c>
      <c r="E2300" s="873"/>
      <c r="F2300" s="270">
        <f t="shared" si="297"/>
        <v>0</v>
      </c>
    </row>
    <row r="2301" spans="1:6" x14ac:dyDescent="0.25">
      <c r="A2301" s="576">
        <v>11.3</v>
      </c>
      <c r="B2301" s="571" t="s">
        <v>375</v>
      </c>
      <c r="C2301" s="578">
        <v>3</v>
      </c>
      <c r="D2301" s="579" t="s">
        <v>10</v>
      </c>
      <c r="E2301" s="873"/>
      <c r="F2301" s="270">
        <f t="shared" si="297"/>
        <v>0</v>
      </c>
    </row>
    <row r="2302" spans="1:6" x14ac:dyDescent="0.25">
      <c r="A2302" s="576">
        <v>11.4</v>
      </c>
      <c r="B2302" s="571" t="s">
        <v>135</v>
      </c>
      <c r="C2302" s="578">
        <v>2</v>
      </c>
      <c r="D2302" s="579" t="s">
        <v>10</v>
      </c>
      <c r="E2302" s="873"/>
      <c r="F2302" s="270">
        <f t="shared" si="297"/>
        <v>0</v>
      </c>
    </row>
    <row r="2303" spans="1:6" x14ac:dyDescent="0.25">
      <c r="A2303" s="576">
        <v>11.5</v>
      </c>
      <c r="B2303" s="571" t="s">
        <v>378</v>
      </c>
      <c r="C2303" s="578">
        <v>1</v>
      </c>
      <c r="D2303" s="579" t="s">
        <v>10</v>
      </c>
      <c r="E2303" s="873"/>
      <c r="F2303" s="270">
        <f t="shared" si="297"/>
        <v>0</v>
      </c>
    </row>
    <row r="2304" spans="1:6" x14ac:dyDescent="0.25">
      <c r="A2304" s="271"/>
      <c r="B2304" s="609"/>
      <c r="C2304" s="578"/>
      <c r="D2304" s="595"/>
      <c r="E2304" s="873"/>
      <c r="F2304" s="562"/>
    </row>
    <row r="2305" spans="1:6" x14ac:dyDescent="0.25">
      <c r="A2305" s="717">
        <v>12</v>
      </c>
      <c r="B2305" s="577" t="s">
        <v>861</v>
      </c>
      <c r="C2305" s="578">
        <v>1</v>
      </c>
      <c r="D2305" s="579" t="s">
        <v>10</v>
      </c>
      <c r="E2305" s="873"/>
      <c r="F2305" s="270">
        <f t="shared" ref="F2305" si="298">ROUND(C2305*E2305,2)</f>
        <v>0</v>
      </c>
    </row>
    <row r="2306" spans="1:6" x14ac:dyDescent="0.25">
      <c r="A2306" s="87"/>
      <c r="B2306" s="163" t="s">
        <v>856</v>
      </c>
      <c r="C2306" s="164"/>
      <c r="D2306" s="164"/>
      <c r="E2306" s="852"/>
      <c r="F2306" s="165">
        <f>ROUND(SUM(F2237:F2305),2)</f>
        <v>0</v>
      </c>
    </row>
    <row r="2307" spans="1:6" x14ac:dyDescent="0.25">
      <c r="A2307" s="672" t="s">
        <v>32</v>
      </c>
      <c r="B2307" s="718" t="s">
        <v>907</v>
      </c>
      <c r="C2307" s="719"/>
      <c r="D2307" s="720"/>
      <c r="E2307" s="926"/>
      <c r="F2307" s="696"/>
    </row>
    <row r="2308" spans="1:6" x14ac:dyDescent="0.25">
      <c r="A2308" s="721"/>
      <c r="B2308" s="722"/>
      <c r="C2308" s="719"/>
      <c r="D2308" s="720"/>
      <c r="E2308" s="926"/>
      <c r="F2308" s="696"/>
    </row>
    <row r="2309" spans="1:6" x14ac:dyDescent="0.25">
      <c r="A2309" s="723">
        <v>1</v>
      </c>
      <c r="B2309" s="724" t="s">
        <v>16</v>
      </c>
      <c r="C2309" s="702"/>
      <c r="D2309" s="703"/>
      <c r="E2309" s="947"/>
      <c r="F2309" s="709"/>
    </row>
    <row r="2310" spans="1:6" x14ac:dyDescent="0.25">
      <c r="A2310" s="725">
        <v>1.1000000000000001</v>
      </c>
      <c r="B2310" s="722" t="s">
        <v>13</v>
      </c>
      <c r="C2310" s="726">
        <v>116.4</v>
      </c>
      <c r="D2310" s="727" t="s">
        <v>11</v>
      </c>
      <c r="E2310" s="926"/>
      <c r="F2310" s="696">
        <f>C2310*E2310</f>
        <v>0</v>
      </c>
    </row>
    <row r="2311" spans="1:6" x14ac:dyDescent="0.25">
      <c r="A2311" s="725"/>
      <c r="B2311" s="722"/>
      <c r="C2311" s="726"/>
      <c r="D2311" s="727"/>
      <c r="E2311" s="926"/>
      <c r="F2311" s="696"/>
    </row>
    <row r="2312" spans="1:6" x14ac:dyDescent="0.25">
      <c r="A2312" s="723">
        <v>2</v>
      </c>
      <c r="B2312" s="529" t="s">
        <v>7</v>
      </c>
      <c r="C2312" s="726"/>
      <c r="D2312" s="727"/>
      <c r="E2312" s="926"/>
      <c r="F2312" s="696"/>
    </row>
    <row r="2313" spans="1:6" x14ac:dyDescent="0.25">
      <c r="A2313" s="725">
        <v>2.1</v>
      </c>
      <c r="B2313" s="722" t="s">
        <v>629</v>
      </c>
      <c r="C2313" s="726">
        <v>46.55</v>
      </c>
      <c r="D2313" s="727" t="s">
        <v>8</v>
      </c>
      <c r="E2313" s="926"/>
      <c r="F2313" s="696">
        <f>C2313*E2313</f>
        <v>0</v>
      </c>
    </row>
    <row r="2314" spans="1:6" x14ac:dyDescent="0.25">
      <c r="A2314" s="725">
        <v>2.2000000000000002</v>
      </c>
      <c r="B2314" s="164" t="s">
        <v>768</v>
      </c>
      <c r="C2314" s="726">
        <v>18.48</v>
      </c>
      <c r="D2314" s="727" t="s">
        <v>8</v>
      </c>
      <c r="E2314" s="926"/>
      <c r="F2314" s="696">
        <f>C2314*E2314</f>
        <v>0</v>
      </c>
    </row>
    <row r="2315" spans="1:6" x14ac:dyDescent="0.25">
      <c r="A2315" s="725">
        <v>2.2999999999999998</v>
      </c>
      <c r="B2315" s="309" t="s">
        <v>577</v>
      </c>
      <c r="C2315" s="726">
        <v>33.68</v>
      </c>
      <c r="D2315" s="727" t="s">
        <v>8</v>
      </c>
      <c r="E2315" s="926"/>
      <c r="F2315" s="696">
        <f>C2315*E2315</f>
        <v>0</v>
      </c>
    </row>
    <row r="2316" spans="1:6" x14ac:dyDescent="0.25">
      <c r="A2316" s="725"/>
      <c r="B2316" s="722"/>
      <c r="C2316" s="726"/>
      <c r="D2316" s="727"/>
      <c r="E2316" s="926"/>
      <c r="F2316" s="696"/>
    </row>
    <row r="2317" spans="1:6" x14ac:dyDescent="0.25">
      <c r="A2317" s="723">
        <v>3</v>
      </c>
      <c r="B2317" s="241" t="s">
        <v>148</v>
      </c>
      <c r="C2317" s="726"/>
      <c r="D2317" s="727"/>
      <c r="E2317" s="926"/>
      <c r="F2317" s="696"/>
    </row>
    <row r="2318" spans="1:6" x14ac:dyDescent="0.25">
      <c r="A2318" s="725">
        <v>3.1</v>
      </c>
      <c r="B2318" s="229" t="s">
        <v>382</v>
      </c>
      <c r="C2318" s="726">
        <v>10.62</v>
      </c>
      <c r="D2318" s="727" t="s">
        <v>8</v>
      </c>
      <c r="E2318" s="926"/>
      <c r="F2318" s="696">
        <f>C2318*E2318</f>
        <v>0</v>
      </c>
    </row>
    <row r="2319" spans="1:6" x14ac:dyDescent="0.25">
      <c r="A2319" s="725">
        <v>3.2</v>
      </c>
      <c r="B2319" s="229" t="s">
        <v>384</v>
      </c>
      <c r="C2319" s="726">
        <v>2.7</v>
      </c>
      <c r="D2319" s="727" t="s">
        <v>8</v>
      </c>
      <c r="E2319" s="926"/>
      <c r="F2319" s="696">
        <f>C2319*E2319</f>
        <v>0</v>
      </c>
    </row>
    <row r="2320" spans="1:6" x14ac:dyDescent="0.25">
      <c r="A2320" s="725">
        <v>3.3</v>
      </c>
      <c r="B2320" s="229" t="s">
        <v>386</v>
      </c>
      <c r="C2320" s="726">
        <v>2.16</v>
      </c>
      <c r="D2320" s="727" t="s">
        <v>8</v>
      </c>
      <c r="E2320" s="926"/>
      <c r="F2320" s="696">
        <f>C2320*E2320</f>
        <v>0</v>
      </c>
    </row>
    <row r="2321" spans="1:6" x14ac:dyDescent="0.25">
      <c r="A2321" s="725">
        <v>3.4</v>
      </c>
      <c r="B2321" s="229" t="s">
        <v>959</v>
      </c>
      <c r="C2321" s="726">
        <v>4.26</v>
      </c>
      <c r="D2321" s="727" t="s">
        <v>8</v>
      </c>
      <c r="E2321" s="926"/>
      <c r="F2321" s="696">
        <f>C2321*E2321</f>
        <v>0</v>
      </c>
    </row>
    <row r="2322" spans="1:6" x14ac:dyDescent="0.25">
      <c r="A2322" s="725">
        <v>3.5</v>
      </c>
      <c r="B2322" s="229" t="s">
        <v>390</v>
      </c>
      <c r="C2322" s="726">
        <v>1.51</v>
      </c>
      <c r="D2322" s="727" t="s">
        <v>8</v>
      </c>
      <c r="E2322" s="926"/>
      <c r="F2322" s="696">
        <f>C2322*E2322</f>
        <v>0</v>
      </c>
    </row>
    <row r="2323" spans="1:6" x14ac:dyDescent="0.25">
      <c r="A2323" s="725"/>
      <c r="B2323" s="722"/>
      <c r="C2323" s="726"/>
      <c r="D2323" s="727"/>
      <c r="E2323" s="926"/>
      <c r="F2323" s="696"/>
    </row>
    <row r="2324" spans="1:6" x14ac:dyDescent="0.25">
      <c r="A2324" s="723">
        <v>4</v>
      </c>
      <c r="B2324" s="529" t="s">
        <v>701</v>
      </c>
      <c r="C2324" s="726"/>
      <c r="D2324" s="727"/>
      <c r="E2324" s="926"/>
      <c r="F2324" s="696"/>
    </row>
    <row r="2325" spans="1:6" x14ac:dyDescent="0.25">
      <c r="A2325" s="725">
        <v>4.0999999999999996</v>
      </c>
      <c r="B2325" s="722" t="s">
        <v>132</v>
      </c>
      <c r="C2325" s="726">
        <v>63.84</v>
      </c>
      <c r="D2325" s="728" t="s">
        <v>9</v>
      </c>
      <c r="E2325" s="926"/>
      <c r="F2325" s="696">
        <f>C2325*E2325</f>
        <v>0</v>
      </c>
    </row>
    <row r="2326" spans="1:6" x14ac:dyDescent="0.25">
      <c r="A2326" s="725">
        <v>4.2</v>
      </c>
      <c r="B2326" s="722" t="s">
        <v>146</v>
      </c>
      <c r="C2326" s="726">
        <v>170.24</v>
      </c>
      <c r="D2326" s="728" t="s">
        <v>9</v>
      </c>
      <c r="E2326" s="926"/>
      <c r="F2326" s="696">
        <f>C2326*E2326</f>
        <v>0</v>
      </c>
    </row>
    <row r="2327" spans="1:6" x14ac:dyDescent="0.25">
      <c r="A2327" s="725"/>
      <c r="B2327" s="722"/>
      <c r="C2327" s="726"/>
      <c r="D2327" s="727"/>
      <c r="E2327" s="926"/>
      <c r="F2327" s="696"/>
    </row>
    <row r="2328" spans="1:6" x14ac:dyDescent="0.25">
      <c r="A2328" s="723">
        <v>5</v>
      </c>
      <c r="B2328" s="529" t="s">
        <v>19</v>
      </c>
      <c r="C2328" s="726"/>
      <c r="D2328" s="727"/>
      <c r="E2328" s="926"/>
      <c r="F2328" s="696"/>
    </row>
    <row r="2329" spans="1:6" x14ac:dyDescent="0.25">
      <c r="A2329" s="725">
        <v>5.0999999999999996</v>
      </c>
      <c r="B2329" s="722" t="s">
        <v>20</v>
      </c>
      <c r="C2329" s="726">
        <v>107.48</v>
      </c>
      <c r="D2329" s="727" t="s">
        <v>9</v>
      </c>
      <c r="E2329" s="926"/>
      <c r="F2329" s="696">
        <f>C2329*E2329</f>
        <v>0</v>
      </c>
    </row>
    <row r="2330" spans="1:6" x14ac:dyDescent="0.25">
      <c r="A2330" s="725">
        <v>5.2</v>
      </c>
      <c r="B2330" s="722" t="s">
        <v>40</v>
      </c>
      <c r="C2330" s="726">
        <v>107.48</v>
      </c>
      <c r="D2330" s="727" t="s">
        <v>9</v>
      </c>
      <c r="E2330" s="926"/>
      <c r="F2330" s="696">
        <f>C2330*E2330</f>
        <v>0</v>
      </c>
    </row>
    <row r="2331" spans="1:6" x14ac:dyDescent="0.25">
      <c r="A2331" s="725">
        <v>5.3</v>
      </c>
      <c r="B2331" s="722" t="s">
        <v>24</v>
      </c>
      <c r="C2331" s="726">
        <v>641.6</v>
      </c>
      <c r="D2331" s="727" t="s">
        <v>11</v>
      </c>
      <c r="E2331" s="926"/>
      <c r="F2331" s="696">
        <f>C2331*E2331</f>
        <v>0</v>
      </c>
    </row>
    <row r="2332" spans="1:6" x14ac:dyDescent="0.25">
      <c r="A2332" s="725"/>
      <c r="B2332" s="722"/>
      <c r="C2332" s="726"/>
      <c r="D2332" s="727"/>
      <c r="E2332" s="926"/>
      <c r="F2332" s="696"/>
    </row>
    <row r="2333" spans="1:6" x14ac:dyDescent="0.25">
      <c r="A2333" s="723">
        <v>6</v>
      </c>
      <c r="B2333" s="718" t="s">
        <v>702</v>
      </c>
      <c r="C2333" s="726"/>
      <c r="D2333" s="727"/>
      <c r="E2333" s="926"/>
      <c r="F2333" s="696"/>
    </row>
    <row r="2334" spans="1:6" x14ac:dyDescent="0.25">
      <c r="A2334" s="725">
        <v>6.1</v>
      </c>
      <c r="B2334" s="722" t="s">
        <v>703</v>
      </c>
      <c r="C2334" s="726">
        <v>107.48</v>
      </c>
      <c r="D2334" s="727" t="s">
        <v>9</v>
      </c>
      <c r="E2334" s="926"/>
      <c r="F2334" s="696">
        <f>C2334*E2334</f>
        <v>0</v>
      </c>
    </row>
    <row r="2335" spans="1:6" x14ac:dyDescent="0.25">
      <c r="A2335" s="725">
        <v>6.2</v>
      </c>
      <c r="B2335" s="722" t="s">
        <v>704</v>
      </c>
      <c r="C2335" s="726">
        <v>107.48</v>
      </c>
      <c r="D2335" s="728" t="s">
        <v>9</v>
      </c>
      <c r="E2335" s="926"/>
      <c r="F2335" s="696">
        <f>C2335*E2335</f>
        <v>0</v>
      </c>
    </row>
    <row r="2336" spans="1:6" x14ac:dyDescent="0.25">
      <c r="A2336" s="725"/>
      <c r="B2336" s="722"/>
      <c r="C2336" s="729"/>
      <c r="D2336" s="727"/>
      <c r="E2336" s="926"/>
      <c r="F2336" s="696"/>
    </row>
    <row r="2337" spans="1:6" x14ac:dyDescent="0.25">
      <c r="A2337" s="723">
        <v>7</v>
      </c>
      <c r="B2337" s="529" t="s">
        <v>65</v>
      </c>
      <c r="C2337" s="729"/>
      <c r="D2337" s="727"/>
      <c r="E2337" s="926"/>
      <c r="F2337" s="696"/>
    </row>
    <row r="2338" spans="1:6" x14ac:dyDescent="0.25">
      <c r="A2338" s="725">
        <v>7.1</v>
      </c>
      <c r="B2338" s="722" t="s">
        <v>705</v>
      </c>
      <c r="C2338" s="729">
        <v>112.4</v>
      </c>
      <c r="D2338" s="727" t="s">
        <v>11</v>
      </c>
      <c r="E2338" s="926"/>
      <c r="F2338" s="696">
        <f>C2338*E2338</f>
        <v>0</v>
      </c>
    </row>
    <row r="2339" spans="1:6" ht="25.5" x14ac:dyDescent="0.25">
      <c r="A2339" s="725">
        <v>7.3</v>
      </c>
      <c r="B2339" s="730" t="s">
        <v>997</v>
      </c>
      <c r="C2339" s="729">
        <v>1</v>
      </c>
      <c r="D2339" s="727" t="s">
        <v>10</v>
      </c>
      <c r="E2339" s="926"/>
      <c r="F2339" s="696">
        <f>C2339*E2339</f>
        <v>0</v>
      </c>
    </row>
    <row r="2340" spans="1:6" x14ac:dyDescent="0.25">
      <c r="A2340" s="725"/>
      <c r="B2340" s="722"/>
      <c r="C2340" s="729"/>
      <c r="D2340" s="727"/>
      <c r="E2340" s="926"/>
      <c r="F2340" s="696"/>
    </row>
    <row r="2341" spans="1:6" x14ac:dyDescent="0.25">
      <c r="A2341" s="723">
        <v>8</v>
      </c>
      <c r="B2341" s="529" t="s">
        <v>770</v>
      </c>
      <c r="C2341" s="726">
        <v>1</v>
      </c>
      <c r="D2341" s="728" t="s">
        <v>10</v>
      </c>
      <c r="E2341" s="926"/>
      <c r="F2341" s="696">
        <f>C2341*E2341</f>
        <v>0</v>
      </c>
    </row>
    <row r="2342" spans="1:6" x14ac:dyDescent="0.25">
      <c r="A2342" s="690"/>
      <c r="B2342" s="691" t="s">
        <v>61</v>
      </c>
      <c r="C2342" s="692"/>
      <c r="D2342" s="693"/>
      <c r="E2342" s="949"/>
      <c r="F2342" s="694">
        <f>SUM(F2309:F2341)</f>
        <v>0</v>
      </c>
    </row>
    <row r="2343" spans="1:6" x14ac:dyDescent="0.25">
      <c r="A2343" s="690"/>
      <c r="B2343" s="691" t="s">
        <v>868</v>
      </c>
      <c r="C2343" s="692"/>
      <c r="D2343" s="693"/>
      <c r="E2343" s="949"/>
      <c r="F2343" s="694">
        <f>+F2342+F2306+F2234+F2165</f>
        <v>0</v>
      </c>
    </row>
    <row r="2344" spans="1:6" x14ac:dyDescent="0.25">
      <c r="A2344" s="166"/>
      <c r="B2344" s="167"/>
      <c r="C2344" s="168"/>
      <c r="D2344" s="169"/>
      <c r="E2344" s="853"/>
      <c r="F2344" s="170"/>
    </row>
    <row r="2345" spans="1:6" x14ac:dyDescent="0.25">
      <c r="A2345" s="533" t="s">
        <v>597</v>
      </c>
      <c r="B2345" s="284" t="s">
        <v>706</v>
      </c>
      <c r="C2345" s="413"/>
      <c r="D2345" s="402"/>
      <c r="E2345" s="893"/>
      <c r="F2345" s="348"/>
    </row>
    <row r="2346" spans="1:6" x14ac:dyDescent="0.25">
      <c r="A2346" s="731"/>
      <c r="B2346" s="284"/>
      <c r="C2346" s="413"/>
      <c r="D2346" s="402"/>
      <c r="E2346" s="893"/>
      <c r="F2346" s="348"/>
    </row>
    <row r="2347" spans="1:6" x14ac:dyDescent="0.25">
      <c r="A2347" s="533">
        <v>1</v>
      </c>
      <c r="B2347" s="284" t="s">
        <v>707</v>
      </c>
      <c r="C2347" s="413"/>
      <c r="D2347" s="402"/>
      <c r="E2347" s="893"/>
      <c r="F2347" s="732"/>
    </row>
    <row r="2348" spans="1:6" x14ac:dyDescent="0.25">
      <c r="A2348" s="327">
        <v>1.1000000000000001</v>
      </c>
      <c r="B2348" s="733" t="s">
        <v>655</v>
      </c>
      <c r="C2348" s="478">
        <v>12708.73</v>
      </c>
      <c r="D2348" s="734" t="s">
        <v>11</v>
      </c>
      <c r="E2348" s="914"/>
      <c r="F2348" s="732">
        <f>ROUND(C2348*E2348,2)</f>
        <v>0</v>
      </c>
    </row>
    <row r="2349" spans="1:6" x14ac:dyDescent="0.25">
      <c r="A2349" s="327"/>
      <c r="B2349" s="20"/>
      <c r="C2349" s="413"/>
      <c r="D2349" s="402"/>
      <c r="E2349" s="899"/>
      <c r="F2349" s="348"/>
    </row>
    <row r="2350" spans="1:6" x14ac:dyDescent="0.25">
      <c r="A2350" s="533">
        <v>2</v>
      </c>
      <c r="B2350" s="344" t="s">
        <v>17</v>
      </c>
      <c r="C2350" s="431"/>
      <c r="D2350" s="428"/>
      <c r="E2350" s="900"/>
      <c r="F2350" s="348"/>
    </row>
    <row r="2351" spans="1:6" x14ac:dyDescent="0.25">
      <c r="A2351" s="327">
        <f>A2350+0.1</f>
        <v>2.1</v>
      </c>
      <c r="B2351" s="20" t="s">
        <v>656</v>
      </c>
      <c r="C2351" s="413">
        <v>9082.16</v>
      </c>
      <c r="D2351" s="402" t="s">
        <v>5</v>
      </c>
      <c r="E2351" s="893"/>
      <c r="F2351" s="348">
        <f>ROUND(E2351*C2351,2)</f>
        <v>0</v>
      </c>
    </row>
    <row r="2352" spans="1:6" x14ac:dyDescent="0.25">
      <c r="A2352" s="327">
        <f>A2351+0.1</f>
        <v>2.2000000000000002</v>
      </c>
      <c r="B2352" s="164" t="s">
        <v>521</v>
      </c>
      <c r="C2352" s="413">
        <v>889.61</v>
      </c>
      <c r="D2352" s="402" t="s">
        <v>33</v>
      </c>
      <c r="E2352" s="893"/>
      <c r="F2352" s="348">
        <f>ROUND(C2352*E2352,2)</f>
        <v>0</v>
      </c>
    </row>
    <row r="2353" spans="1:6" x14ac:dyDescent="0.25">
      <c r="A2353" s="327">
        <f>A2352+0.1</f>
        <v>2.2999999999999998</v>
      </c>
      <c r="B2353" s="20" t="s">
        <v>515</v>
      </c>
      <c r="C2353" s="413">
        <v>7696.01</v>
      </c>
      <c r="D2353" s="402" t="s">
        <v>6</v>
      </c>
      <c r="E2353" s="898"/>
      <c r="F2353" s="348">
        <f>ROUND(C2353*E2353,2)</f>
        <v>0</v>
      </c>
    </row>
    <row r="2354" spans="1:6" x14ac:dyDescent="0.25">
      <c r="A2354" s="327">
        <f>A2353+0.1</f>
        <v>2.4</v>
      </c>
      <c r="B2354" s="688" t="s">
        <v>661</v>
      </c>
      <c r="C2354" s="413">
        <v>1663.38</v>
      </c>
      <c r="D2354" s="402" t="s">
        <v>18</v>
      </c>
      <c r="E2354" s="893"/>
      <c r="F2354" s="348">
        <f>ROUND(E2354*C2354,2)</f>
        <v>0</v>
      </c>
    </row>
    <row r="2355" spans="1:6" x14ac:dyDescent="0.25">
      <c r="A2355" s="327"/>
      <c r="B2355" s="735"/>
      <c r="C2355" s="478"/>
      <c r="D2355" s="350"/>
      <c r="E2355" s="950"/>
      <c r="F2355" s="732"/>
    </row>
    <row r="2356" spans="1:6" x14ac:dyDescent="0.25">
      <c r="A2356" s="686">
        <f>A2350+1</f>
        <v>3</v>
      </c>
      <c r="B2356" s="736" t="s">
        <v>708</v>
      </c>
      <c r="C2356" s="19"/>
      <c r="D2356" s="549"/>
      <c r="E2356" s="950"/>
      <c r="F2356" s="732"/>
    </row>
    <row r="2357" spans="1:6" x14ac:dyDescent="0.25">
      <c r="A2357" s="326">
        <f>A2356+0.1</f>
        <v>3.1</v>
      </c>
      <c r="B2357" s="20" t="s">
        <v>527</v>
      </c>
      <c r="C2357" s="19">
        <v>12103.76</v>
      </c>
      <c r="D2357" s="549" t="s">
        <v>11</v>
      </c>
      <c r="E2357" s="893"/>
      <c r="F2357" s="732">
        <f>ROUND(C2357*E2357,2)</f>
        <v>0</v>
      </c>
    </row>
    <row r="2358" spans="1:6" x14ac:dyDescent="0.25">
      <c r="A2358" s="326">
        <f>A2357+0.1</f>
        <v>3.2</v>
      </c>
      <c r="B2358" s="20" t="s">
        <v>526</v>
      </c>
      <c r="C2358" s="19">
        <v>859.15</v>
      </c>
      <c r="D2358" s="549" t="s">
        <v>11</v>
      </c>
      <c r="E2358" s="950"/>
      <c r="F2358" s="732">
        <f>ROUND(C2358*E2358,2)</f>
        <v>0</v>
      </c>
    </row>
    <row r="2359" spans="1:6" x14ac:dyDescent="0.25">
      <c r="A2359" s="326"/>
      <c r="B2359" s="735"/>
      <c r="C2359" s="19"/>
      <c r="D2359" s="549"/>
      <c r="E2359" s="950"/>
      <c r="F2359" s="732"/>
    </row>
    <row r="2360" spans="1:6" x14ac:dyDescent="0.25">
      <c r="A2360" s="686">
        <f>A2356+1</f>
        <v>4</v>
      </c>
      <c r="B2360" s="736" t="s">
        <v>709</v>
      </c>
      <c r="C2360" s="19"/>
      <c r="D2360" s="549"/>
      <c r="E2360" s="950"/>
      <c r="F2360" s="732"/>
    </row>
    <row r="2361" spans="1:6" x14ac:dyDescent="0.25">
      <c r="A2361" s="326">
        <f>A2360+0.1</f>
        <v>4.0999999999999996</v>
      </c>
      <c r="B2361" s="20" t="s">
        <v>710</v>
      </c>
      <c r="C2361" s="19">
        <v>11866.43</v>
      </c>
      <c r="D2361" s="549" t="s">
        <v>11</v>
      </c>
      <c r="E2361" s="893"/>
      <c r="F2361" s="732">
        <f>ROUND(C2361*E2361,2)</f>
        <v>0</v>
      </c>
    </row>
    <row r="2362" spans="1:6" x14ac:dyDescent="0.25">
      <c r="A2362" s="326">
        <f>A2361+0.1</f>
        <v>4.2</v>
      </c>
      <c r="B2362" s="20" t="s">
        <v>711</v>
      </c>
      <c r="C2362" s="19">
        <v>842.3</v>
      </c>
      <c r="D2362" s="549" t="s">
        <v>11</v>
      </c>
      <c r="E2362" s="893"/>
      <c r="F2362" s="732">
        <f>ROUND(C2362*E2362,2)</f>
        <v>0</v>
      </c>
    </row>
    <row r="2363" spans="1:6" x14ac:dyDescent="0.25">
      <c r="A2363" s="326"/>
      <c r="B2363" s="20"/>
      <c r="C2363" s="19"/>
      <c r="D2363" s="549"/>
      <c r="E2363" s="950"/>
      <c r="F2363" s="732"/>
    </row>
    <row r="2364" spans="1:6" x14ac:dyDescent="0.25">
      <c r="A2364" s="533">
        <f>A2360+1</f>
        <v>5</v>
      </c>
      <c r="B2364" s="344" t="s">
        <v>153</v>
      </c>
      <c r="C2364" s="433"/>
      <c r="D2364" s="402"/>
      <c r="E2364" s="893"/>
      <c r="F2364" s="348"/>
    </row>
    <row r="2365" spans="1:6" x14ac:dyDescent="0.25">
      <c r="A2365" s="327">
        <f>A2364+0.1</f>
        <v>5.0999999999999996</v>
      </c>
      <c r="B2365" s="20" t="s">
        <v>529</v>
      </c>
      <c r="C2365" s="19">
        <v>11866.43</v>
      </c>
      <c r="D2365" s="402" t="s">
        <v>11</v>
      </c>
      <c r="E2365" s="893"/>
      <c r="F2365" s="348">
        <f>ROUND(E2365*C2365,2)</f>
        <v>0</v>
      </c>
    </row>
    <row r="2366" spans="1:6" x14ac:dyDescent="0.25">
      <c r="A2366" s="327">
        <v>5.2</v>
      </c>
      <c r="B2366" s="20" t="s">
        <v>528</v>
      </c>
      <c r="C2366" s="19">
        <v>842.3</v>
      </c>
      <c r="D2366" s="402" t="s">
        <v>11</v>
      </c>
      <c r="E2366" s="893"/>
      <c r="F2366" s="348">
        <f>ROUND(E2366*C2366,2)</f>
        <v>0</v>
      </c>
    </row>
    <row r="2367" spans="1:6" x14ac:dyDescent="0.25">
      <c r="A2367" s="327"/>
      <c r="B2367" s="20"/>
      <c r="C2367" s="413"/>
      <c r="D2367" s="402"/>
      <c r="E2367" s="893"/>
      <c r="F2367" s="348"/>
    </row>
    <row r="2368" spans="1:6" ht="25.5" x14ac:dyDescent="0.25">
      <c r="A2368" s="686">
        <f>A2364+1</f>
        <v>6</v>
      </c>
      <c r="B2368" s="736" t="s">
        <v>712</v>
      </c>
      <c r="C2368" s="47"/>
      <c r="D2368" s="549"/>
      <c r="E2368" s="893"/>
      <c r="F2368" s="348"/>
    </row>
    <row r="2369" spans="1:6" x14ac:dyDescent="0.25">
      <c r="A2369" s="326">
        <f t="shared" ref="A2369:A2375" si="299">A2368+0.1</f>
        <v>6.1</v>
      </c>
      <c r="B2369" s="164" t="s">
        <v>713</v>
      </c>
      <c r="C2369" s="19">
        <v>27</v>
      </c>
      <c r="D2369" s="737" t="s">
        <v>10</v>
      </c>
      <c r="E2369" s="893"/>
      <c r="F2369" s="348">
        <f t="shared" ref="F2369:F2376" si="300">ROUND(E2369*C2369,2)</f>
        <v>0</v>
      </c>
    </row>
    <row r="2370" spans="1:6" x14ac:dyDescent="0.25">
      <c r="A2370" s="326">
        <f t="shared" si="299"/>
        <v>6.2</v>
      </c>
      <c r="B2370" s="164" t="s">
        <v>665</v>
      </c>
      <c r="C2370" s="19">
        <v>4</v>
      </c>
      <c r="D2370" s="737" t="s">
        <v>10</v>
      </c>
      <c r="E2370" s="893"/>
      <c r="F2370" s="348">
        <f t="shared" si="300"/>
        <v>0</v>
      </c>
    </row>
    <row r="2371" spans="1:6" x14ac:dyDescent="0.25">
      <c r="A2371" s="326">
        <f t="shared" si="299"/>
        <v>6.3</v>
      </c>
      <c r="B2371" s="20" t="s">
        <v>714</v>
      </c>
      <c r="C2371" s="19">
        <v>9</v>
      </c>
      <c r="D2371" s="737" t="s">
        <v>10</v>
      </c>
      <c r="E2371" s="893"/>
      <c r="F2371" s="348">
        <f t="shared" si="300"/>
        <v>0</v>
      </c>
    </row>
    <row r="2372" spans="1:6" x14ac:dyDescent="0.25">
      <c r="A2372" s="326">
        <f t="shared" si="299"/>
        <v>6.4</v>
      </c>
      <c r="B2372" s="20" t="s">
        <v>715</v>
      </c>
      <c r="C2372" s="19">
        <v>5</v>
      </c>
      <c r="D2372" s="737" t="s">
        <v>10</v>
      </c>
      <c r="E2372" s="893"/>
      <c r="F2372" s="348">
        <f t="shared" si="300"/>
        <v>0</v>
      </c>
    </row>
    <row r="2373" spans="1:6" x14ac:dyDescent="0.25">
      <c r="A2373" s="326">
        <f t="shared" si="299"/>
        <v>6.5</v>
      </c>
      <c r="B2373" s="164" t="s">
        <v>716</v>
      </c>
      <c r="C2373" s="19">
        <v>5</v>
      </c>
      <c r="D2373" s="737" t="s">
        <v>10</v>
      </c>
      <c r="E2373" s="893"/>
      <c r="F2373" s="348">
        <f t="shared" si="300"/>
        <v>0</v>
      </c>
    </row>
    <row r="2374" spans="1:6" x14ac:dyDescent="0.25">
      <c r="A2374" s="326">
        <f t="shared" si="299"/>
        <v>6.6</v>
      </c>
      <c r="B2374" s="20" t="s">
        <v>717</v>
      </c>
      <c r="C2374" s="19">
        <v>11</v>
      </c>
      <c r="D2374" s="737" t="s">
        <v>10</v>
      </c>
      <c r="E2374" s="893"/>
      <c r="F2374" s="348">
        <f t="shared" si="300"/>
        <v>0</v>
      </c>
    </row>
    <row r="2375" spans="1:6" x14ac:dyDescent="0.25">
      <c r="A2375" s="326">
        <f t="shared" si="299"/>
        <v>6.7</v>
      </c>
      <c r="B2375" s="20" t="s">
        <v>988</v>
      </c>
      <c r="C2375" s="19">
        <v>3.55</v>
      </c>
      <c r="D2375" s="737" t="s">
        <v>8</v>
      </c>
      <c r="E2375" s="893"/>
      <c r="F2375" s="348">
        <f t="shared" si="300"/>
        <v>0</v>
      </c>
    </row>
    <row r="2376" spans="1:6" x14ac:dyDescent="0.25">
      <c r="A2376" s="326"/>
      <c r="B2376" s="735"/>
      <c r="C2376" s="19"/>
      <c r="D2376" s="549"/>
      <c r="E2376" s="893"/>
      <c r="F2376" s="348">
        <f t="shared" si="300"/>
        <v>0</v>
      </c>
    </row>
    <row r="2377" spans="1:6" x14ac:dyDescent="0.25">
      <c r="A2377" s="82">
        <f>A2368+1</f>
        <v>7</v>
      </c>
      <c r="B2377" s="284" t="s">
        <v>168</v>
      </c>
      <c r="C2377" s="347"/>
      <c r="D2377" s="288"/>
      <c r="E2377" s="899"/>
      <c r="F2377" s="348"/>
    </row>
    <row r="2378" spans="1:6" ht="25.5" x14ac:dyDescent="0.25">
      <c r="A2378" s="349">
        <f>A2377+0.1</f>
        <v>7.1</v>
      </c>
      <c r="B2378" s="20" t="s">
        <v>718</v>
      </c>
      <c r="C2378" s="413">
        <v>8</v>
      </c>
      <c r="D2378" s="402" t="s">
        <v>10</v>
      </c>
      <c r="E2378" s="893"/>
      <c r="F2378" s="348">
        <f>ROUND(E2378*C2378,2)</f>
        <v>0</v>
      </c>
    </row>
    <row r="2379" spans="1:6" x14ac:dyDescent="0.25">
      <c r="A2379" s="349">
        <f>A2378+0.1</f>
        <v>7.2</v>
      </c>
      <c r="B2379" s="20" t="s">
        <v>998</v>
      </c>
      <c r="C2379" s="413">
        <v>8</v>
      </c>
      <c r="D2379" s="402" t="s">
        <v>10</v>
      </c>
      <c r="E2379" s="893"/>
      <c r="F2379" s="348">
        <f>ROUND(E2379*C2379,2)</f>
        <v>0</v>
      </c>
    </row>
    <row r="2380" spans="1:6" x14ac:dyDescent="0.25">
      <c r="A2380" s="327"/>
      <c r="B2380" s="20"/>
      <c r="C2380" s="413"/>
      <c r="D2380" s="575"/>
      <c r="E2380" s="899"/>
      <c r="F2380" s="348"/>
    </row>
    <row r="2381" spans="1:6" x14ac:dyDescent="0.25">
      <c r="A2381" s="82">
        <v>8</v>
      </c>
      <c r="B2381" s="284" t="s">
        <v>667</v>
      </c>
      <c r="C2381" s="413"/>
      <c r="D2381" s="575"/>
      <c r="E2381" s="899"/>
      <c r="F2381" s="348"/>
    </row>
    <row r="2382" spans="1:6" ht="25.5" x14ac:dyDescent="0.25">
      <c r="A2382" s="533">
        <v>8.1</v>
      </c>
      <c r="B2382" s="344" t="s">
        <v>960</v>
      </c>
      <c r="C2382" s="413"/>
      <c r="D2382" s="575"/>
      <c r="E2382" s="899"/>
      <c r="F2382" s="348"/>
    </row>
    <row r="2383" spans="1:6" x14ac:dyDescent="0.25">
      <c r="A2383" s="327" t="s">
        <v>668</v>
      </c>
      <c r="B2383" s="20" t="s">
        <v>13</v>
      </c>
      <c r="C2383" s="413">
        <v>1</v>
      </c>
      <c r="D2383" s="575" t="s">
        <v>10</v>
      </c>
      <c r="E2383" s="893"/>
      <c r="F2383" s="348">
        <f t="shared" ref="F2383:F2391" si="301">ROUND(E2383*C2383,2)</f>
        <v>0</v>
      </c>
    </row>
    <row r="2384" spans="1:6" x14ac:dyDescent="0.25">
      <c r="A2384" s="327" t="s">
        <v>669</v>
      </c>
      <c r="B2384" s="20" t="s">
        <v>670</v>
      </c>
      <c r="C2384" s="413">
        <v>8</v>
      </c>
      <c r="D2384" s="575" t="s">
        <v>11</v>
      </c>
      <c r="E2384" s="893"/>
      <c r="F2384" s="348">
        <f t="shared" si="301"/>
        <v>0</v>
      </c>
    </row>
    <row r="2385" spans="1:6" x14ac:dyDescent="0.25">
      <c r="A2385" s="327" t="s">
        <v>671</v>
      </c>
      <c r="B2385" s="20" t="s">
        <v>672</v>
      </c>
      <c r="C2385" s="413">
        <v>4</v>
      </c>
      <c r="D2385" s="575" t="s">
        <v>10</v>
      </c>
      <c r="E2385" s="893"/>
      <c r="F2385" s="348">
        <f t="shared" si="301"/>
        <v>0</v>
      </c>
    </row>
    <row r="2386" spans="1:6" x14ac:dyDescent="0.25">
      <c r="A2386" s="327" t="s">
        <v>673</v>
      </c>
      <c r="B2386" s="20" t="s">
        <v>674</v>
      </c>
      <c r="C2386" s="413">
        <v>2</v>
      </c>
      <c r="D2386" s="575" t="s">
        <v>10</v>
      </c>
      <c r="E2386" s="893"/>
      <c r="F2386" s="348">
        <f t="shared" si="301"/>
        <v>0</v>
      </c>
    </row>
    <row r="2387" spans="1:6" x14ac:dyDescent="0.25">
      <c r="A2387" s="327" t="s">
        <v>675</v>
      </c>
      <c r="B2387" s="20" t="s">
        <v>676</v>
      </c>
      <c r="C2387" s="413">
        <v>0.06</v>
      </c>
      <c r="D2387" s="549" t="s">
        <v>8</v>
      </c>
      <c r="E2387" s="893"/>
      <c r="F2387" s="348">
        <f t="shared" si="301"/>
        <v>0</v>
      </c>
    </row>
    <row r="2388" spans="1:6" x14ac:dyDescent="0.25">
      <c r="A2388" s="327" t="s">
        <v>677</v>
      </c>
      <c r="B2388" s="20" t="s">
        <v>123</v>
      </c>
      <c r="C2388" s="413">
        <v>3.9</v>
      </c>
      <c r="D2388" s="575" t="s">
        <v>5</v>
      </c>
      <c r="E2388" s="893"/>
      <c r="F2388" s="348">
        <f t="shared" si="301"/>
        <v>0</v>
      </c>
    </row>
    <row r="2389" spans="1:6" x14ac:dyDescent="0.25">
      <c r="A2389" s="327" t="s">
        <v>678</v>
      </c>
      <c r="B2389" s="20" t="s">
        <v>679</v>
      </c>
      <c r="C2389" s="413">
        <v>3.71</v>
      </c>
      <c r="D2389" s="575" t="s">
        <v>6</v>
      </c>
      <c r="E2389" s="893"/>
      <c r="F2389" s="348">
        <f t="shared" si="301"/>
        <v>0</v>
      </c>
    </row>
    <row r="2390" spans="1:6" x14ac:dyDescent="0.25">
      <c r="A2390" s="327" t="s">
        <v>680</v>
      </c>
      <c r="B2390" s="688" t="s">
        <v>681</v>
      </c>
      <c r="C2390" s="413">
        <v>0.23</v>
      </c>
      <c r="D2390" s="575" t="s">
        <v>18</v>
      </c>
      <c r="E2390" s="893"/>
      <c r="F2390" s="348">
        <f t="shared" si="301"/>
        <v>0</v>
      </c>
    </row>
    <row r="2391" spans="1:6" x14ac:dyDescent="0.25">
      <c r="A2391" s="327" t="s">
        <v>682</v>
      </c>
      <c r="B2391" s="20" t="s">
        <v>683</v>
      </c>
      <c r="C2391" s="413">
        <v>1</v>
      </c>
      <c r="D2391" s="575" t="s">
        <v>10</v>
      </c>
      <c r="E2391" s="893"/>
      <c r="F2391" s="348">
        <f t="shared" si="301"/>
        <v>0</v>
      </c>
    </row>
    <row r="2392" spans="1:6" x14ac:dyDescent="0.25">
      <c r="A2392" s="327"/>
      <c r="B2392" s="20"/>
      <c r="C2392" s="413"/>
      <c r="D2392" s="575"/>
      <c r="E2392" s="899"/>
      <c r="F2392" s="348"/>
    </row>
    <row r="2393" spans="1:6" ht="25.5" x14ac:dyDescent="0.25">
      <c r="A2393" s="738">
        <v>8.1999999999999993</v>
      </c>
      <c r="B2393" s="344" t="s">
        <v>961</v>
      </c>
      <c r="C2393" s="413"/>
      <c r="D2393" s="402"/>
      <c r="E2393" s="893"/>
      <c r="F2393" s="348"/>
    </row>
    <row r="2394" spans="1:6" x14ac:dyDescent="0.25">
      <c r="A2394" s="349" t="s">
        <v>684</v>
      </c>
      <c r="B2394" s="688" t="s">
        <v>13</v>
      </c>
      <c r="C2394" s="413">
        <v>3</v>
      </c>
      <c r="D2394" s="402" t="s">
        <v>10</v>
      </c>
      <c r="E2394" s="893"/>
      <c r="F2394" s="348">
        <f t="shared" ref="F2394:F2402" si="302">ROUND(E2394*C2394,2)</f>
        <v>0</v>
      </c>
    </row>
    <row r="2395" spans="1:6" x14ac:dyDescent="0.25">
      <c r="A2395" s="326" t="s">
        <v>685</v>
      </c>
      <c r="B2395" s="735" t="s">
        <v>719</v>
      </c>
      <c r="C2395" s="19">
        <v>24</v>
      </c>
      <c r="D2395" s="549" t="s">
        <v>11</v>
      </c>
      <c r="E2395" s="893"/>
      <c r="F2395" s="348">
        <f t="shared" si="302"/>
        <v>0</v>
      </c>
    </row>
    <row r="2396" spans="1:6" x14ac:dyDescent="0.25">
      <c r="A2396" s="326" t="s">
        <v>686</v>
      </c>
      <c r="B2396" s="735" t="s">
        <v>720</v>
      </c>
      <c r="C2396" s="19">
        <v>12</v>
      </c>
      <c r="D2396" s="549" t="s">
        <v>10</v>
      </c>
      <c r="E2396" s="893"/>
      <c r="F2396" s="348">
        <f t="shared" si="302"/>
        <v>0</v>
      </c>
    </row>
    <row r="2397" spans="1:6" x14ac:dyDescent="0.25">
      <c r="A2397" s="326" t="s">
        <v>687</v>
      </c>
      <c r="B2397" s="735" t="s">
        <v>721</v>
      </c>
      <c r="C2397" s="19">
        <v>6</v>
      </c>
      <c r="D2397" s="549" t="s">
        <v>10</v>
      </c>
      <c r="E2397" s="893"/>
      <c r="F2397" s="348">
        <f t="shared" si="302"/>
        <v>0</v>
      </c>
    </row>
    <row r="2398" spans="1:6" x14ac:dyDescent="0.25">
      <c r="A2398" s="349" t="s">
        <v>688</v>
      </c>
      <c r="B2398" s="20" t="s">
        <v>994</v>
      </c>
      <c r="C2398" s="413">
        <v>0.24</v>
      </c>
      <c r="D2398" s="402" t="s">
        <v>8</v>
      </c>
      <c r="E2398" s="893"/>
      <c r="F2398" s="348">
        <f t="shared" si="302"/>
        <v>0</v>
      </c>
    </row>
    <row r="2399" spans="1:6" x14ac:dyDescent="0.25">
      <c r="A2399" s="349" t="s">
        <v>689</v>
      </c>
      <c r="B2399" s="20" t="s">
        <v>123</v>
      </c>
      <c r="C2399" s="413">
        <v>11.88</v>
      </c>
      <c r="D2399" s="402" t="s">
        <v>8</v>
      </c>
      <c r="E2399" s="893"/>
      <c r="F2399" s="348">
        <f t="shared" si="302"/>
        <v>0</v>
      </c>
    </row>
    <row r="2400" spans="1:6" x14ac:dyDescent="0.25">
      <c r="A2400" s="326" t="s">
        <v>690</v>
      </c>
      <c r="B2400" s="20" t="s">
        <v>679</v>
      </c>
      <c r="C2400" s="19">
        <v>11.28</v>
      </c>
      <c r="D2400" s="549" t="s">
        <v>8</v>
      </c>
      <c r="E2400" s="893"/>
      <c r="F2400" s="348">
        <f t="shared" si="302"/>
        <v>0</v>
      </c>
    </row>
    <row r="2401" spans="1:6" x14ac:dyDescent="0.25">
      <c r="A2401" s="349" t="s">
        <v>691</v>
      </c>
      <c r="B2401" s="688" t="s">
        <v>681</v>
      </c>
      <c r="C2401" s="413">
        <v>0.72</v>
      </c>
      <c r="D2401" s="402" t="s">
        <v>8</v>
      </c>
      <c r="E2401" s="893"/>
      <c r="F2401" s="348">
        <f t="shared" si="302"/>
        <v>0</v>
      </c>
    </row>
    <row r="2402" spans="1:6" x14ac:dyDescent="0.25">
      <c r="A2402" s="326" t="s">
        <v>692</v>
      </c>
      <c r="B2402" s="735" t="s">
        <v>683</v>
      </c>
      <c r="C2402" s="19">
        <v>3</v>
      </c>
      <c r="D2402" s="549" t="s">
        <v>10</v>
      </c>
      <c r="E2402" s="893"/>
      <c r="F2402" s="348">
        <f t="shared" si="302"/>
        <v>0</v>
      </c>
    </row>
    <row r="2403" spans="1:6" x14ac:dyDescent="0.25">
      <c r="A2403" s="327"/>
      <c r="B2403" s="20"/>
      <c r="C2403" s="413"/>
      <c r="D2403" s="575"/>
      <c r="E2403" s="899"/>
      <c r="F2403" s="348"/>
    </row>
    <row r="2404" spans="1:6" x14ac:dyDescent="0.25">
      <c r="A2404" s="533">
        <v>9</v>
      </c>
      <c r="B2404" s="344" t="s">
        <v>722</v>
      </c>
      <c r="C2404" s="413"/>
      <c r="D2404" s="575"/>
      <c r="E2404" s="899"/>
      <c r="F2404" s="348"/>
    </row>
    <row r="2405" spans="1:6" x14ac:dyDescent="0.25">
      <c r="A2405" s="327">
        <v>8.1</v>
      </c>
      <c r="B2405" s="317" t="s">
        <v>962</v>
      </c>
      <c r="C2405" s="413">
        <v>1</v>
      </c>
      <c r="D2405" s="575" t="s">
        <v>10</v>
      </c>
      <c r="E2405" s="893"/>
      <c r="F2405" s="348">
        <f>ROUND(E2405*C2405,2)</f>
        <v>0</v>
      </c>
    </row>
    <row r="2406" spans="1:6" x14ac:dyDescent="0.25">
      <c r="A2406" s="327"/>
      <c r="B2406" s="317"/>
      <c r="C2406" s="413"/>
      <c r="D2406" s="575"/>
      <c r="E2406" s="893"/>
      <c r="F2406" s="348"/>
    </row>
    <row r="2407" spans="1:6" x14ac:dyDescent="0.25">
      <c r="A2407" s="82">
        <v>10</v>
      </c>
      <c r="B2407" s="344" t="s">
        <v>200</v>
      </c>
      <c r="C2407" s="450"/>
      <c r="D2407" s="451"/>
      <c r="E2407" s="909"/>
      <c r="F2407" s="348"/>
    </row>
    <row r="2408" spans="1:6" x14ac:dyDescent="0.25">
      <c r="A2408" s="739">
        <f>A2407+0.1</f>
        <v>10.1</v>
      </c>
      <c r="B2408" s="20" t="s">
        <v>507</v>
      </c>
      <c r="C2408" s="450">
        <v>147</v>
      </c>
      <c r="D2408" s="451" t="s">
        <v>10</v>
      </c>
      <c r="E2408" s="909"/>
      <c r="F2408" s="348">
        <f>ROUND(C2408*E2408,2)</f>
        <v>0</v>
      </c>
    </row>
    <row r="2409" spans="1:6" x14ac:dyDescent="0.25">
      <c r="A2409" s="87"/>
      <c r="B2409" s="317"/>
      <c r="C2409" s="478"/>
      <c r="D2409" s="350"/>
      <c r="E2409" s="53"/>
      <c r="F2409" s="740"/>
    </row>
    <row r="2410" spans="1:6" x14ac:dyDescent="0.25">
      <c r="A2410" s="364">
        <v>9</v>
      </c>
      <c r="B2410" s="365" t="s">
        <v>154</v>
      </c>
      <c r="C2410" s="366"/>
      <c r="D2410" s="367"/>
      <c r="E2410" s="884"/>
      <c r="F2410" s="368">
        <f t="shared" ref="F2410:F2418" si="303">ROUND(C2410*E2410,2)</f>
        <v>0</v>
      </c>
    </row>
    <row r="2411" spans="1:6" x14ac:dyDescent="0.25">
      <c r="A2411" s="369">
        <v>9.1</v>
      </c>
      <c r="B2411" s="370" t="s">
        <v>155</v>
      </c>
      <c r="C2411" s="366"/>
      <c r="D2411" s="367"/>
      <c r="E2411" s="884"/>
      <c r="F2411" s="368">
        <f t="shared" si="303"/>
        <v>0</v>
      </c>
    </row>
    <row r="2412" spans="1:6" x14ac:dyDescent="0.25">
      <c r="A2412" s="371" t="s">
        <v>159</v>
      </c>
      <c r="B2412" s="249" t="s">
        <v>156</v>
      </c>
      <c r="C2412" s="366">
        <v>14.7</v>
      </c>
      <c r="D2412" s="367" t="s">
        <v>8</v>
      </c>
      <c r="E2412" s="884"/>
      <c r="F2412" s="368">
        <f t="shared" si="303"/>
        <v>0</v>
      </c>
    </row>
    <row r="2413" spans="1:6" x14ac:dyDescent="0.25">
      <c r="A2413" s="371" t="s">
        <v>160</v>
      </c>
      <c r="B2413" s="249" t="s">
        <v>39</v>
      </c>
      <c r="C2413" s="366">
        <v>11.61</v>
      </c>
      <c r="D2413" s="367" t="s">
        <v>8</v>
      </c>
      <c r="E2413" s="884"/>
      <c r="F2413" s="368">
        <f t="shared" si="303"/>
        <v>0</v>
      </c>
    </row>
    <row r="2414" spans="1:6" x14ac:dyDescent="0.25">
      <c r="A2414" s="371" t="s">
        <v>161</v>
      </c>
      <c r="B2414" s="249" t="s">
        <v>157</v>
      </c>
      <c r="C2414" s="366">
        <v>34.200000000000003</v>
      </c>
      <c r="D2414" s="367" t="s">
        <v>18</v>
      </c>
      <c r="E2414" s="884"/>
      <c r="F2414" s="368">
        <f t="shared" si="303"/>
        <v>0</v>
      </c>
    </row>
    <row r="2415" spans="1:6" x14ac:dyDescent="0.25">
      <c r="A2415" s="371"/>
      <c r="B2415" s="372"/>
      <c r="C2415" s="373"/>
      <c r="D2415" s="367"/>
      <c r="E2415" s="884"/>
      <c r="F2415" s="368">
        <f t="shared" si="303"/>
        <v>0</v>
      </c>
    </row>
    <row r="2416" spans="1:6" x14ac:dyDescent="0.25">
      <c r="A2416" s="364">
        <f>A2411+0.1</f>
        <v>9.1999999999999993</v>
      </c>
      <c r="B2416" s="374" t="s">
        <v>158</v>
      </c>
      <c r="C2416" s="366"/>
      <c r="D2416" s="367"/>
      <c r="E2416" s="884"/>
      <c r="F2416" s="368">
        <f t="shared" si="303"/>
        <v>0</v>
      </c>
    </row>
    <row r="2417" spans="1:6" x14ac:dyDescent="0.25">
      <c r="A2417" s="371" t="s">
        <v>162</v>
      </c>
      <c r="B2417" s="190" t="s">
        <v>794</v>
      </c>
      <c r="C2417" s="366">
        <v>147</v>
      </c>
      <c r="D2417" s="367" t="s">
        <v>9</v>
      </c>
      <c r="E2417" s="884"/>
      <c r="F2417" s="368">
        <f t="shared" si="303"/>
        <v>0</v>
      </c>
    </row>
    <row r="2418" spans="1:6" x14ac:dyDescent="0.25">
      <c r="A2418" s="371" t="s">
        <v>163</v>
      </c>
      <c r="B2418" s="249" t="s">
        <v>39</v>
      </c>
      <c r="C2418" s="366">
        <v>147</v>
      </c>
      <c r="D2418" s="367" t="s">
        <v>11</v>
      </c>
      <c r="E2418" s="884"/>
      <c r="F2418" s="368">
        <f t="shared" si="303"/>
        <v>0</v>
      </c>
    </row>
    <row r="2419" spans="1:6" x14ac:dyDescent="0.25">
      <c r="A2419" s="467"/>
      <c r="B2419" s="741"/>
      <c r="C2419" s="742"/>
      <c r="D2419" s="470"/>
      <c r="E2419" s="912"/>
      <c r="F2419" s="471"/>
    </row>
    <row r="2420" spans="1:6" ht="51" x14ac:dyDescent="0.25">
      <c r="A2420" s="82">
        <v>12</v>
      </c>
      <c r="B2420" s="689" t="s">
        <v>693</v>
      </c>
      <c r="C2420" s="413">
        <v>12708.73</v>
      </c>
      <c r="D2420" s="238" t="s">
        <v>11</v>
      </c>
      <c r="E2420" s="944"/>
      <c r="F2420" s="348">
        <f>ROUND(E2420*C2420,2)</f>
        <v>0</v>
      </c>
    </row>
    <row r="2421" spans="1:6" x14ac:dyDescent="0.25">
      <c r="A2421" s="82"/>
      <c r="B2421" s="20"/>
      <c r="C2421" s="743"/>
      <c r="D2421" s="238"/>
      <c r="E2421" s="951"/>
      <c r="F2421" s="348"/>
    </row>
    <row r="2422" spans="1:6" x14ac:dyDescent="0.25">
      <c r="A2422" s="82">
        <f>A2420+1</f>
        <v>13</v>
      </c>
      <c r="B2422" s="344" t="s">
        <v>694</v>
      </c>
      <c r="C2422" s="413">
        <v>12708.73</v>
      </c>
      <c r="D2422" s="238" t="s">
        <v>11</v>
      </c>
      <c r="E2422" s="944"/>
      <c r="F2422" s="348">
        <f>ROUND(E2422*C2422,2)</f>
        <v>0</v>
      </c>
    </row>
    <row r="2423" spans="1:6" x14ac:dyDescent="0.25">
      <c r="A2423" s="92"/>
      <c r="B2423" s="744" t="s">
        <v>1023</v>
      </c>
      <c r="C2423" s="450"/>
      <c r="D2423" s="745"/>
      <c r="E2423" s="909"/>
      <c r="F2423" s="746">
        <f>SUM(F2345:F2422)</f>
        <v>0</v>
      </c>
    </row>
    <row r="2424" spans="1:6" x14ac:dyDescent="0.25">
      <c r="A2424" s="747"/>
      <c r="B2424" s="748" t="s">
        <v>927</v>
      </c>
      <c r="C2424" s="749"/>
      <c r="D2424" s="750"/>
      <c r="E2424" s="952"/>
      <c r="F2424" s="751">
        <f>+F2423+F2343+F2149</f>
        <v>0</v>
      </c>
    </row>
    <row r="2425" spans="1:6" x14ac:dyDescent="0.25">
      <c r="A2425" s="166"/>
      <c r="B2425" s="167"/>
      <c r="C2425" s="168"/>
      <c r="D2425" s="169"/>
      <c r="E2425" s="853"/>
      <c r="F2425" s="170"/>
    </row>
    <row r="2426" spans="1:6" x14ac:dyDescent="0.25">
      <c r="A2426" s="128" t="s">
        <v>650</v>
      </c>
      <c r="B2426" s="129" t="s">
        <v>840</v>
      </c>
      <c r="C2426" s="130"/>
      <c r="D2426" s="131"/>
      <c r="E2426" s="847"/>
      <c r="F2426" s="132"/>
    </row>
    <row r="2427" spans="1:6" x14ac:dyDescent="0.25">
      <c r="A2427" s="533" t="s">
        <v>928</v>
      </c>
      <c r="B2427" s="284" t="s">
        <v>841</v>
      </c>
      <c r="C2427" s="413"/>
      <c r="D2427" s="402"/>
      <c r="E2427" s="893"/>
      <c r="F2427" s="348"/>
    </row>
    <row r="2428" spans="1:6" x14ac:dyDescent="0.25">
      <c r="A2428" s="675">
        <v>1</v>
      </c>
      <c r="B2428" s="534" t="s">
        <v>16</v>
      </c>
      <c r="C2428" s="674"/>
      <c r="D2428" s="491"/>
      <c r="E2428" s="914"/>
      <c r="F2428" s="86"/>
    </row>
    <row r="2429" spans="1:6" x14ac:dyDescent="0.25">
      <c r="A2429" s="349">
        <v>1.1000000000000001</v>
      </c>
      <c r="B2429" s="676" t="s">
        <v>655</v>
      </c>
      <c r="C2429" s="478">
        <v>4230</v>
      </c>
      <c r="D2429" s="491" t="s">
        <v>11</v>
      </c>
      <c r="E2429" s="914"/>
      <c r="F2429" s="677">
        <f>ROUND(E2429*C2429,2)</f>
        <v>0</v>
      </c>
    </row>
    <row r="2430" spans="1:6" x14ac:dyDescent="0.25">
      <c r="A2430" s="349"/>
      <c r="B2430" s="317"/>
      <c r="C2430" s="478"/>
      <c r="D2430" s="491"/>
      <c r="E2430" s="914"/>
      <c r="F2430" s="677">
        <f t="shared" ref="F2430:F2431" si="304">ROUND(E2430*C2430,2)</f>
        <v>0</v>
      </c>
    </row>
    <row r="2431" spans="1:6" x14ac:dyDescent="0.25">
      <c r="A2431" s="509">
        <v>2</v>
      </c>
      <c r="B2431" s="344" t="s">
        <v>130</v>
      </c>
      <c r="C2431" s="439"/>
      <c r="D2431" s="678"/>
      <c r="E2431" s="940"/>
      <c r="F2431" s="677">
        <f t="shared" si="304"/>
        <v>0</v>
      </c>
    </row>
    <row r="2432" spans="1:6" x14ac:dyDescent="0.25">
      <c r="A2432" s="679">
        <f>A2431+0.1</f>
        <v>2.1</v>
      </c>
      <c r="B2432" s="317" t="s">
        <v>656</v>
      </c>
      <c r="C2432" s="413">
        <v>5033.7</v>
      </c>
      <c r="D2432" s="680" t="s">
        <v>657</v>
      </c>
      <c r="E2432" s="893"/>
      <c r="F2432" s="677">
        <f>ROUND(E2432*C2432,2)</f>
        <v>0</v>
      </c>
    </row>
    <row r="2433" spans="1:6" x14ac:dyDescent="0.25">
      <c r="A2433" s="679">
        <f>A2432+0.1</f>
        <v>2.2000000000000002</v>
      </c>
      <c r="B2433" s="676" t="s">
        <v>521</v>
      </c>
      <c r="C2433" s="413">
        <v>380.7</v>
      </c>
      <c r="D2433" s="680" t="s">
        <v>658</v>
      </c>
      <c r="E2433" s="893"/>
      <c r="F2433" s="677">
        <f>ROUND(E2433*C2433,2)</f>
        <v>0</v>
      </c>
    </row>
    <row r="2434" spans="1:6" x14ac:dyDescent="0.25">
      <c r="A2434" s="679">
        <f>A2433+0.1</f>
        <v>2.2999999999999998</v>
      </c>
      <c r="B2434" s="20" t="s">
        <v>659</v>
      </c>
      <c r="C2434" s="413">
        <v>4098.87</v>
      </c>
      <c r="D2434" s="680" t="s">
        <v>660</v>
      </c>
      <c r="E2434" s="898"/>
      <c r="F2434" s="677">
        <f>ROUND(E2434*C2434,2)</f>
        <v>0</v>
      </c>
    </row>
    <row r="2435" spans="1:6" x14ac:dyDescent="0.25">
      <c r="A2435" s="679">
        <f>A2434+0.1</f>
        <v>2.4</v>
      </c>
      <c r="B2435" s="317" t="s">
        <v>661</v>
      </c>
      <c r="C2435" s="413">
        <v>1121.8</v>
      </c>
      <c r="D2435" s="680" t="s">
        <v>662</v>
      </c>
      <c r="E2435" s="893"/>
      <c r="F2435" s="677">
        <f>ROUND(E2435*C2435,2)</f>
        <v>0</v>
      </c>
    </row>
    <row r="2436" spans="1:6" x14ac:dyDescent="0.25">
      <c r="A2436" s="327"/>
      <c r="B2436" s="20"/>
      <c r="C2436" s="413"/>
      <c r="D2436" s="402"/>
      <c r="E2436" s="893"/>
      <c r="F2436" s="677">
        <f t="shared" ref="F2436:F2437" si="305">ROUND(E2436*C2436,2)</f>
        <v>0</v>
      </c>
    </row>
    <row r="2437" spans="1:6" x14ac:dyDescent="0.25">
      <c r="A2437" s="82">
        <v>3</v>
      </c>
      <c r="B2437" s="344" t="s">
        <v>87</v>
      </c>
      <c r="C2437" s="478"/>
      <c r="D2437" s="491"/>
      <c r="E2437" s="914"/>
      <c r="F2437" s="677">
        <f t="shared" si="305"/>
        <v>0</v>
      </c>
    </row>
    <row r="2438" spans="1:6" x14ac:dyDescent="0.25">
      <c r="A2438" s="679">
        <f>A2437+0.1</f>
        <v>3.1</v>
      </c>
      <c r="B2438" s="20" t="s">
        <v>843</v>
      </c>
      <c r="C2438" s="478">
        <f>+C2441*1.04</f>
        <v>4399.2</v>
      </c>
      <c r="D2438" s="350" t="s">
        <v>11</v>
      </c>
      <c r="E2438" s="18"/>
      <c r="F2438" s="677">
        <f>ROUND(E2438*C2438,2)</f>
        <v>0</v>
      </c>
    </row>
    <row r="2439" spans="1:6" x14ac:dyDescent="0.25">
      <c r="A2439" s="349"/>
      <c r="B2439" s="20"/>
      <c r="C2439" s="478"/>
      <c r="D2439" s="350"/>
      <c r="E2439" s="914"/>
      <c r="F2439" s="677">
        <f t="shared" ref="F2439:F2440" si="306">ROUND(E2439*C2439,2)</f>
        <v>0</v>
      </c>
    </row>
    <row r="2440" spans="1:6" x14ac:dyDescent="0.25">
      <c r="A2440" s="82">
        <v>4</v>
      </c>
      <c r="B2440" s="344" t="s">
        <v>663</v>
      </c>
      <c r="C2440" s="478"/>
      <c r="D2440" s="350"/>
      <c r="E2440" s="914"/>
      <c r="F2440" s="677">
        <f t="shared" si="306"/>
        <v>0</v>
      </c>
    </row>
    <row r="2441" spans="1:6" x14ac:dyDescent="0.25">
      <c r="A2441" s="679">
        <f>A2440+0.1</f>
        <v>4.0999999999999996</v>
      </c>
      <c r="B2441" s="20" t="s">
        <v>842</v>
      </c>
      <c r="C2441" s="478">
        <v>4230</v>
      </c>
      <c r="D2441" s="350" t="s">
        <v>11</v>
      </c>
      <c r="E2441" s="914"/>
      <c r="F2441" s="677">
        <f>ROUND(E2441*C2441,2)</f>
        <v>0</v>
      </c>
    </row>
    <row r="2442" spans="1:6" x14ac:dyDescent="0.25">
      <c r="A2442" s="349"/>
      <c r="B2442" s="20"/>
      <c r="C2442" s="478"/>
      <c r="D2442" s="350"/>
      <c r="E2442" s="914"/>
      <c r="F2442" s="677">
        <f t="shared" ref="F2442:F2443" si="307">ROUND(E2442*C2442,2)</f>
        <v>0</v>
      </c>
    </row>
    <row r="2443" spans="1:6" x14ac:dyDescent="0.25">
      <c r="A2443" s="82">
        <v>5</v>
      </c>
      <c r="B2443" s="321" t="s">
        <v>153</v>
      </c>
      <c r="C2443" s="431"/>
      <c r="D2443" s="350"/>
      <c r="E2443" s="941"/>
      <c r="F2443" s="677">
        <f t="shared" si="307"/>
        <v>0</v>
      </c>
    </row>
    <row r="2444" spans="1:6" x14ac:dyDescent="0.25">
      <c r="A2444" s="349">
        <v>5.0999999999999996</v>
      </c>
      <c r="B2444" s="20" t="s">
        <v>842</v>
      </c>
      <c r="C2444" s="478">
        <v>4230</v>
      </c>
      <c r="D2444" s="350" t="s">
        <v>11</v>
      </c>
      <c r="E2444" s="941"/>
      <c r="F2444" s="677">
        <f>ROUND(E2444*C2444,2)</f>
        <v>0</v>
      </c>
    </row>
    <row r="2445" spans="1:6" x14ac:dyDescent="0.25">
      <c r="A2445" s="349"/>
      <c r="B2445" s="681"/>
      <c r="C2445" s="478"/>
      <c r="D2445" s="288"/>
      <c r="E2445" s="941"/>
      <c r="F2445" s="677">
        <f t="shared" ref="F2445" si="308">ROUND(E2445*C2445,2)</f>
        <v>0</v>
      </c>
    </row>
    <row r="2446" spans="1:6" ht="25.5" x14ac:dyDescent="0.25">
      <c r="A2446" s="82">
        <v>6</v>
      </c>
      <c r="B2446" s="344" t="s">
        <v>664</v>
      </c>
      <c r="C2446" s="478">
        <v>15</v>
      </c>
      <c r="D2446" s="288" t="s">
        <v>74</v>
      </c>
      <c r="E2446" s="941"/>
      <c r="F2446" s="677">
        <f>ROUND(E2446*C2446,2)/100</f>
        <v>0</v>
      </c>
    </row>
    <row r="2447" spans="1:6" x14ac:dyDescent="0.25">
      <c r="A2447" s="273"/>
      <c r="B2447" s="20"/>
      <c r="C2447" s="685"/>
      <c r="D2447" s="269"/>
      <c r="E2447" s="914"/>
      <c r="F2447" s="677"/>
    </row>
    <row r="2448" spans="1:6" ht="51" x14ac:dyDescent="0.25">
      <c r="A2448" s="524">
        <v>7</v>
      </c>
      <c r="B2448" s="689" t="s">
        <v>693</v>
      </c>
      <c r="C2448" s="413">
        <f>+C2429</f>
        <v>4230</v>
      </c>
      <c r="D2448" s="238" t="s">
        <v>11</v>
      </c>
      <c r="E2448" s="944"/>
      <c r="F2448" s="348">
        <f>ROUND(E2448*C2448,2)</f>
        <v>0</v>
      </c>
    </row>
    <row r="2449" spans="1:6" x14ac:dyDescent="0.25">
      <c r="A2449" s="524"/>
      <c r="B2449" s="20"/>
      <c r="C2449" s="413"/>
      <c r="D2449" s="238"/>
      <c r="E2449" s="944"/>
      <c r="F2449" s="348"/>
    </row>
    <row r="2450" spans="1:6" x14ac:dyDescent="0.25">
      <c r="A2450" s="524">
        <v>8</v>
      </c>
      <c r="B2450" s="344" t="s">
        <v>694</v>
      </c>
      <c r="C2450" s="413">
        <f>+C2429</f>
        <v>4230</v>
      </c>
      <c r="D2450" s="238" t="s">
        <v>11</v>
      </c>
      <c r="E2450" s="944"/>
      <c r="F2450" s="348">
        <f>ROUND(E2450*C2450,2)</f>
        <v>0</v>
      </c>
    </row>
    <row r="2451" spans="1:6" x14ac:dyDescent="0.25">
      <c r="A2451" s="690"/>
      <c r="B2451" s="691" t="s">
        <v>929</v>
      </c>
      <c r="C2451" s="692"/>
      <c r="D2451" s="693"/>
      <c r="E2451" s="945"/>
      <c r="F2451" s="694">
        <f>SUM(F2428:F2450)</f>
        <v>0</v>
      </c>
    </row>
    <row r="2452" spans="1:6" x14ac:dyDescent="0.25">
      <c r="A2452" s="166"/>
      <c r="B2452" s="167"/>
      <c r="C2452" s="168"/>
      <c r="D2452" s="169"/>
      <c r="E2452" s="853"/>
      <c r="F2452" s="170"/>
    </row>
    <row r="2453" spans="1:6" x14ac:dyDescent="0.25">
      <c r="A2453" s="533" t="s">
        <v>930</v>
      </c>
      <c r="B2453" s="284" t="s">
        <v>844</v>
      </c>
      <c r="C2453" s="413"/>
      <c r="D2453" s="402"/>
      <c r="E2453" s="893"/>
      <c r="F2453" s="348"/>
    </row>
    <row r="2454" spans="1:6" x14ac:dyDescent="0.25">
      <c r="A2454" s="675">
        <v>1</v>
      </c>
      <c r="B2454" s="534" t="s">
        <v>16</v>
      </c>
      <c r="C2454" s="674"/>
      <c r="D2454" s="491"/>
      <c r="E2454" s="914"/>
      <c r="F2454" s="86"/>
    </row>
    <row r="2455" spans="1:6" x14ac:dyDescent="0.25">
      <c r="A2455" s="349">
        <v>1.1000000000000001</v>
      </c>
      <c r="B2455" s="676" t="s">
        <v>655</v>
      </c>
      <c r="C2455" s="478">
        <v>17671.599999999999</v>
      </c>
      <c r="D2455" s="491" t="s">
        <v>11</v>
      </c>
      <c r="E2455" s="914"/>
      <c r="F2455" s="677">
        <f>ROUND(E2455*C2455,2)</f>
        <v>0</v>
      </c>
    </row>
    <row r="2456" spans="1:6" x14ac:dyDescent="0.25">
      <c r="A2456" s="349"/>
      <c r="B2456" s="317"/>
      <c r="C2456" s="478"/>
      <c r="D2456" s="491"/>
      <c r="E2456" s="914"/>
      <c r="F2456" s="677">
        <f t="shared" ref="F2456:F2462" si="309">ROUND(E2456*C2456,2)</f>
        <v>0</v>
      </c>
    </row>
    <row r="2457" spans="1:6" x14ac:dyDescent="0.25">
      <c r="A2457" s="752">
        <v>2</v>
      </c>
      <c r="B2457" s="344" t="s">
        <v>732</v>
      </c>
      <c r="C2457" s="413"/>
      <c r="D2457" s="402"/>
      <c r="E2457" s="899"/>
      <c r="F2457" s="348"/>
    </row>
    <row r="2458" spans="1:6" x14ac:dyDescent="0.25">
      <c r="A2458" s="753">
        <f>A2457+0.1</f>
        <v>2.1</v>
      </c>
      <c r="B2458" s="20" t="s">
        <v>537</v>
      </c>
      <c r="C2458" s="84">
        <f>+C2455*0.8*2</f>
        <v>28274.560000000001</v>
      </c>
      <c r="D2458" s="350" t="s">
        <v>11</v>
      </c>
      <c r="E2458" s="85"/>
      <c r="F2458" s="755">
        <f>ROUND(C2458*E2458,2)</f>
        <v>0</v>
      </c>
    </row>
    <row r="2459" spans="1:6" x14ac:dyDescent="0.25">
      <c r="A2459" s="753">
        <f t="shared" ref="A2459:A2460" si="310">A2458+0.1</f>
        <v>2.2000000000000002</v>
      </c>
      <c r="B2459" s="164" t="s">
        <v>538</v>
      </c>
      <c r="C2459" s="84">
        <v>9841.17</v>
      </c>
      <c r="D2459" s="350" t="s">
        <v>9</v>
      </c>
      <c r="E2459" s="85"/>
      <c r="F2459" s="755">
        <f>ROUND(C2459*E2459,2)</f>
        <v>0</v>
      </c>
    </row>
    <row r="2460" spans="1:6" x14ac:dyDescent="0.25">
      <c r="A2460" s="753">
        <f t="shared" si="310"/>
        <v>2.2999999999999998</v>
      </c>
      <c r="B2460" s="20" t="s">
        <v>725</v>
      </c>
      <c r="C2460" s="84">
        <f>+C2459*0.0508*1.3</f>
        <v>649.91</v>
      </c>
      <c r="D2460" s="350" t="s">
        <v>8</v>
      </c>
      <c r="E2460" s="85"/>
      <c r="F2460" s="755">
        <f>ROUND(C2460*E2460,2)</f>
        <v>0</v>
      </c>
    </row>
    <row r="2461" spans="1:6" x14ac:dyDescent="0.25">
      <c r="A2461" s="753"/>
      <c r="B2461" s="20"/>
      <c r="C2461" s="84"/>
      <c r="D2461" s="350"/>
      <c r="E2461" s="85"/>
      <c r="F2461" s="755"/>
    </row>
    <row r="2462" spans="1:6" x14ac:dyDescent="0.25">
      <c r="A2462" s="509">
        <v>3</v>
      </c>
      <c r="B2462" s="344" t="s">
        <v>130</v>
      </c>
      <c r="C2462" s="439"/>
      <c r="D2462" s="678"/>
      <c r="E2462" s="940"/>
      <c r="F2462" s="677">
        <f t="shared" si="309"/>
        <v>0</v>
      </c>
    </row>
    <row r="2463" spans="1:6" x14ac:dyDescent="0.25">
      <c r="A2463" s="679">
        <f>A2462+0.1</f>
        <v>3.1</v>
      </c>
      <c r="B2463" s="317" t="s">
        <v>656</v>
      </c>
      <c r="C2463" s="413">
        <v>13871.52</v>
      </c>
      <c r="D2463" s="680" t="s">
        <v>657</v>
      </c>
      <c r="E2463" s="893"/>
      <c r="F2463" s="677">
        <f>ROUND(E2463*C2463,2)</f>
        <v>0</v>
      </c>
    </row>
    <row r="2464" spans="1:6" x14ac:dyDescent="0.25">
      <c r="A2464" s="679">
        <f>A2463+0.1</f>
        <v>3.2</v>
      </c>
      <c r="B2464" s="676" t="s">
        <v>521</v>
      </c>
      <c r="C2464" s="413">
        <v>1283.18</v>
      </c>
      <c r="D2464" s="680" t="s">
        <v>658</v>
      </c>
      <c r="E2464" s="893"/>
      <c r="F2464" s="677">
        <f>ROUND(E2464*C2464,2)</f>
        <v>0</v>
      </c>
    </row>
    <row r="2465" spans="1:6" x14ac:dyDescent="0.25">
      <c r="A2465" s="679">
        <f>A2464+0.1</f>
        <v>3.3</v>
      </c>
      <c r="B2465" s="20" t="s">
        <v>659</v>
      </c>
      <c r="C2465" s="413">
        <v>11733.88</v>
      </c>
      <c r="D2465" s="680" t="s">
        <v>660</v>
      </c>
      <c r="E2465" s="898"/>
      <c r="F2465" s="677">
        <f>ROUND(E2465*C2465,2)</f>
        <v>0</v>
      </c>
    </row>
    <row r="2466" spans="1:6" x14ac:dyDescent="0.25">
      <c r="A2466" s="679">
        <f>A2465+0.1</f>
        <v>3.4</v>
      </c>
      <c r="B2466" s="317" t="s">
        <v>661</v>
      </c>
      <c r="C2466" s="413">
        <v>2565.17</v>
      </c>
      <c r="D2466" s="680" t="s">
        <v>662</v>
      </c>
      <c r="E2466" s="893"/>
      <c r="F2466" s="677">
        <f>ROUND(E2466*C2466,2)</f>
        <v>0</v>
      </c>
    </row>
    <row r="2467" spans="1:6" x14ac:dyDescent="0.25">
      <c r="A2467" s="327"/>
      <c r="B2467" s="20"/>
      <c r="C2467" s="413"/>
      <c r="D2467" s="402"/>
      <c r="E2467" s="893"/>
      <c r="F2467" s="677">
        <f t="shared" ref="F2467:F2468" si="311">ROUND(E2467*C2467,2)</f>
        <v>0</v>
      </c>
    </row>
    <row r="2468" spans="1:6" x14ac:dyDescent="0.25">
      <c r="A2468" s="82">
        <v>4</v>
      </c>
      <c r="B2468" s="344" t="s">
        <v>87</v>
      </c>
      <c r="C2468" s="478"/>
      <c r="D2468" s="491"/>
      <c r="E2468" s="914"/>
      <c r="F2468" s="677">
        <f t="shared" si="311"/>
        <v>0</v>
      </c>
    </row>
    <row r="2469" spans="1:6" x14ac:dyDescent="0.25">
      <c r="A2469" s="679">
        <f>A2468+0.1</f>
        <v>4.0999999999999996</v>
      </c>
      <c r="B2469" s="20" t="s">
        <v>730</v>
      </c>
      <c r="C2469" s="478">
        <v>1555.3</v>
      </c>
      <c r="D2469" s="350" t="s">
        <v>11</v>
      </c>
      <c r="E2469" s="18"/>
      <c r="F2469" s="677">
        <f>ROUND(E2469*C2469,2)</f>
        <v>0</v>
      </c>
    </row>
    <row r="2470" spans="1:6" x14ac:dyDescent="0.25">
      <c r="A2470" s="679">
        <f t="shared" ref="A2470:A2472" si="312">A2469+0.1</f>
        <v>4.2</v>
      </c>
      <c r="B2470" s="20" t="s">
        <v>845</v>
      </c>
      <c r="C2470" s="478">
        <v>3200</v>
      </c>
      <c r="D2470" s="350" t="s">
        <v>11</v>
      </c>
      <c r="E2470" s="18"/>
      <c r="F2470" s="677">
        <f t="shared" ref="F2470:F2474" si="313">ROUND(E2470*C2470,2)</f>
        <v>0</v>
      </c>
    </row>
    <row r="2471" spans="1:6" x14ac:dyDescent="0.25">
      <c r="A2471" s="679">
        <f t="shared" si="312"/>
        <v>4.3</v>
      </c>
      <c r="B2471" s="20" t="s">
        <v>846</v>
      </c>
      <c r="C2471" s="478">
        <v>5665.9</v>
      </c>
      <c r="D2471" s="350" t="s">
        <v>11</v>
      </c>
      <c r="E2471" s="18"/>
      <c r="F2471" s="677">
        <f t="shared" si="313"/>
        <v>0</v>
      </c>
    </row>
    <row r="2472" spans="1:6" x14ac:dyDescent="0.25">
      <c r="A2472" s="679">
        <f t="shared" si="312"/>
        <v>4.4000000000000004</v>
      </c>
      <c r="B2472" s="20" t="s">
        <v>850</v>
      </c>
      <c r="C2472" s="478">
        <v>7650</v>
      </c>
      <c r="D2472" s="350" t="s">
        <v>11</v>
      </c>
      <c r="E2472" s="18"/>
      <c r="F2472" s="677">
        <f t="shared" si="313"/>
        <v>0</v>
      </c>
    </row>
    <row r="2473" spans="1:6" x14ac:dyDescent="0.25">
      <c r="A2473" s="349"/>
      <c r="B2473" s="20"/>
      <c r="C2473" s="478"/>
      <c r="D2473" s="350"/>
      <c r="E2473" s="914"/>
      <c r="F2473" s="677">
        <f t="shared" si="313"/>
        <v>0</v>
      </c>
    </row>
    <row r="2474" spans="1:6" x14ac:dyDescent="0.25">
      <c r="A2474" s="82">
        <v>5</v>
      </c>
      <c r="B2474" s="344" t="s">
        <v>663</v>
      </c>
      <c r="C2474" s="478"/>
      <c r="D2474" s="350"/>
      <c r="E2474" s="914"/>
      <c r="F2474" s="677">
        <f t="shared" si="313"/>
        <v>0</v>
      </c>
    </row>
    <row r="2475" spans="1:6" x14ac:dyDescent="0.25">
      <c r="A2475" s="679">
        <f>A2474+0.1</f>
        <v>5.0999999999999996</v>
      </c>
      <c r="B2475" s="20" t="s">
        <v>731</v>
      </c>
      <c r="C2475" s="478">
        <f>+C2488*1.04</f>
        <v>0</v>
      </c>
      <c r="D2475" s="350" t="s">
        <v>11</v>
      </c>
      <c r="E2475" s="18"/>
      <c r="F2475" s="677">
        <f>ROUND(E2475*C2475,2)</f>
        <v>0</v>
      </c>
    </row>
    <row r="2476" spans="1:6" x14ac:dyDescent="0.25">
      <c r="A2476" s="679">
        <f t="shared" ref="A2476:A2478" si="314">A2475+0.1</f>
        <v>5.2</v>
      </c>
      <c r="B2476" s="20" t="s">
        <v>847</v>
      </c>
      <c r="C2476" s="478">
        <v>1510</v>
      </c>
      <c r="D2476" s="350" t="s">
        <v>11</v>
      </c>
      <c r="E2476" s="18"/>
      <c r="F2476" s="677">
        <f t="shared" ref="F2476:F2478" si="315">ROUND(E2476*C2476,2)</f>
        <v>0</v>
      </c>
    </row>
    <row r="2477" spans="1:6" x14ac:dyDescent="0.25">
      <c r="A2477" s="679">
        <f t="shared" si="314"/>
        <v>5.3</v>
      </c>
      <c r="B2477" s="20" t="s">
        <v>848</v>
      </c>
      <c r="C2477" s="478">
        <v>3106.8</v>
      </c>
      <c r="D2477" s="350" t="s">
        <v>11</v>
      </c>
      <c r="E2477" s="18"/>
      <c r="F2477" s="677">
        <f t="shared" si="315"/>
        <v>0</v>
      </c>
    </row>
    <row r="2478" spans="1:6" x14ac:dyDescent="0.25">
      <c r="A2478" s="679">
        <f t="shared" si="314"/>
        <v>5.4</v>
      </c>
      <c r="B2478" s="20" t="s">
        <v>849</v>
      </c>
      <c r="C2478" s="478">
        <v>5554.8</v>
      </c>
      <c r="D2478" s="350" t="s">
        <v>11</v>
      </c>
      <c r="E2478" s="18"/>
      <c r="F2478" s="677">
        <f t="shared" si="315"/>
        <v>0</v>
      </c>
    </row>
    <row r="2479" spans="1:6" x14ac:dyDescent="0.25">
      <c r="A2479" s="679"/>
      <c r="B2479" s="20"/>
      <c r="C2479" s="478">
        <v>7500</v>
      </c>
      <c r="D2479" s="350"/>
      <c r="E2479" s="914"/>
      <c r="F2479" s="677"/>
    </row>
    <row r="2480" spans="1:6" x14ac:dyDescent="0.25">
      <c r="A2480" s="82">
        <v>6</v>
      </c>
      <c r="B2480" s="321" t="s">
        <v>153</v>
      </c>
      <c r="C2480" s="431"/>
      <c r="D2480" s="350"/>
      <c r="E2480" s="941"/>
      <c r="F2480" s="677">
        <f t="shared" ref="F2480" si="316">ROUND(E2480*C2480,2)</f>
        <v>0</v>
      </c>
    </row>
    <row r="2481" spans="1:6" x14ac:dyDescent="0.25">
      <c r="A2481" s="679">
        <f>A2480+0.1</f>
        <v>6.1</v>
      </c>
      <c r="B2481" s="20" t="s">
        <v>731</v>
      </c>
      <c r="C2481" s="478">
        <f>+C2476</f>
        <v>1510</v>
      </c>
      <c r="D2481" s="350" t="s">
        <v>11</v>
      </c>
      <c r="E2481" s="18"/>
      <c r="F2481" s="677">
        <f>ROUND(E2481*C2481,2)</f>
        <v>0</v>
      </c>
    </row>
    <row r="2482" spans="1:6" x14ac:dyDescent="0.25">
      <c r="A2482" s="679">
        <f t="shared" ref="A2482:A2484" si="317">A2481+0.1</f>
        <v>6.2</v>
      </c>
      <c r="B2482" s="20" t="s">
        <v>847</v>
      </c>
      <c r="C2482" s="478">
        <f t="shared" ref="C2482:C2484" si="318">+C2477</f>
        <v>3106.8</v>
      </c>
      <c r="D2482" s="350" t="s">
        <v>11</v>
      </c>
      <c r="E2482" s="18"/>
      <c r="F2482" s="677">
        <f t="shared" ref="F2482:F2484" si="319">ROUND(E2482*C2482,2)</f>
        <v>0</v>
      </c>
    </row>
    <row r="2483" spans="1:6" x14ac:dyDescent="0.25">
      <c r="A2483" s="679">
        <f t="shared" si="317"/>
        <v>6.3</v>
      </c>
      <c r="B2483" s="20" t="s">
        <v>848</v>
      </c>
      <c r="C2483" s="478">
        <f t="shared" si="318"/>
        <v>5554.8</v>
      </c>
      <c r="D2483" s="350" t="s">
        <v>11</v>
      </c>
      <c r="E2483" s="18"/>
      <c r="F2483" s="677">
        <f t="shared" si="319"/>
        <v>0</v>
      </c>
    </row>
    <row r="2484" spans="1:6" x14ac:dyDescent="0.25">
      <c r="A2484" s="679">
        <f t="shared" si="317"/>
        <v>6.4</v>
      </c>
      <c r="B2484" s="20" t="s">
        <v>849</v>
      </c>
      <c r="C2484" s="478">
        <f t="shared" si="318"/>
        <v>7500</v>
      </c>
      <c r="D2484" s="350" t="s">
        <v>11</v>
      </c>
      <c r="E2484" s="18"/>
      <c r="F2484" s="677">
        <f t="shared" si="319"/>
        <v>0</v>
      </c>
    </row>
    <row r="2485" spans="1:6" x14ac:dyDescent="0.25">
      <c r="A2485" s="82"/>
      <c r="B2485" s="321"/>
      <c r="C2485" s="431"/>
      <c r="D2485" s="350"/>
      <c r="E2485" s="941"/>
      <c r="F2485" s="677"/>
    </row>
    <row r="2486" spans="1:6" x14ac:dyDescent="0.25">
      <c r="A2486" s="349"/>
      <c r="B2486" s="681"/>
      <c r="C2486" s="478"/>
      <c r="D2486" s="288"/>
      <c r="E2486" s="941"/>
      <c r="F2486" s="677">
        <f t="shared" ref="F2486" si="320">ROUND(E2486*C2486,2)</f>
        <v>0</v>
      </c>
    </row>
    <row r="2487" spans="1:6" ht="25.5" x14ac:dyDescent="0.25">
      <c r="A2487" s="82">
        <v>7</v>
      </c>
      <c r="B2487" s="344" t="s">
        <v>664</v>
      </c>
      <c r="C2487" s="478">
        <v>15</v>
      </c>
      <c r="D2487" s="288" t="s">
        <v>74</v>
      </c>
      <c r="E2487" s="941"/>
      <c r="F2487" s="677">
        <f>ROUND(E2487*C2487,2)/100</f>
        <v>0</v>
      </c>
    </row>
    <row r="2488" spans="1:6" x14ac:dyDescent="0.25">
      <c r="A2488" s="273"/>
      <c r="B2488" s="20"/>
      <c r="C2488" s="685"/>
      <c r="D2488" s="269"/>
      <c r="E2488" s="914"/>
      <c r="F2488" s="677"/>
    </row>
    <row r="2489" spans="1:6" x14ac:dyDescent="0.25">
      <c r="A2489" s="524">
        <v>8</v>
      </c>
      <c r="B2489" s="756" t="s">
        <v>200</v>
      </c>
      <c r="C2489" s="754"/>
      <c r="D2489" s="757"/>
      <c r="E2489" s="85"/>
      <c r="F2489" s="348"/>
    </row>
    <row r="2490" spans="1:6" x14ac:dyDescent="0.25">
      <c r="A2490" s="287">
        <f>A2489+0.1</f>
        <v>8.1</v>
      </c>
      <c r="B2490" s="362" t="s">
        <v>506</v>
      </c>
      <c r="C2490" s="754">
        <v>750</v>
      </c>
      <c r="D2490" s="757" t="s">
        <v>10</v>
      </c>
      <c r="E2490" s="85"/>
      <c r="F2490" s="755">
        <f>ROUND(C2490*E2490,2)</f>
        <v>0</v>
      </c>
    </row>
    <row r="2491" spans="1:6" x14ac:dyDescent="0.25">
      <c r="A2491" s="287">
        <f>A2490+0.1</f>
        <v>8.1999999999999993</v>
      </c>
      <c r="B2491" s="362" t="s">
        <v>726</v>
      </c>
      <c r="C2491" s="754">
        <v>350</v>
      </c>
      <c r="D2491" s="757" t="s">
        <v>10</v>
      </c>
      <c r="E2491" s="85"/>
      <c r="F2491" s="755">
        <f>ROUND(C2491*E2491,2)</f>
        <v>0</v>
      </c>
    </row>
    <row r="2492" spans="1:6" x14ac:dyDescent="0.25">
      <c r="A2492" s="287">
        <f>A2491+0.1</f>
        <v>8.3000000000000007</v>
      </c>
      <c r="B2492" s="362" t="s">
        <v>507</v>
      </c>
      <c r="C2492" s="754">
        <v>130</v>
      </c>
      <c r="D2492" s="757" t="s">
        <v>10</v>
      </c>
      <c r="E2492" s="85"/>
      <c r="F2492" s="755">
        <f>ROUND(C2492*E2492,2)</f>
        <v>0</v>
      </c>
    </row>
    <row r="2493" spans="1:6" x14ac:dyDescent="0.25">
      <c r="A2493" s="287">
        <f>A2492+0.1</f>
        <v>8.4</v>
      </c>
      <c r="B2493" s="362" t="s">
        <v>723</v>
      </c>
      <c r="C2493" s="754">
        <v>70</v>
      </c>
      <c r="D2493" s="757" t="s">
        <v>10</v>
      </c>
      <c r="E2493" s="85"/>
      <c r="F2493" s="755">
        <f>ROUND(C2493*E2493,2)</f>
        <v>0</v>
      </c>
    </row>
    <row r="2494" spans="1:6" x14ac:dyDescent="0.25">
      <c r="A2494" s="287"/>
      <c r="B2494" s="362"/>
      <c r="C2494" s="754"/>
      <c r="D2494" s="757"/>
      <c r="E2494" s="85"/>
      <c r="F2494" s="755"/>
    </row>
    <row r="2495" spans="1:6" x14ac:dyDescent="0.25">
      <c r="A2495" s="96">
        <f>+A2489+1</f>
        <v>9</v>
      </c>
      <c r="B2495" s="736" t="s">
        <v>155</v>
      </c>
      <c r="C2495" s="19"/>
      <c r="D2495" s="395"/>
      <c r="E2495" s="953"/>
      <c r="F2495" s="348"/>
    </row>
    <row r="2496" spans="1:6" x14ac:dyDescent="0.25">
      <c r="A2496" s="758">
        <f>A2495+0.1</f>
        <v>9.1</v>
      </c>
      <c r="B2496" s="735" t="s">
        <v>156</v>
      </c>
      <c r="C2496" s="19">
        <f>1300*0.1</f>
        <v>130</v>
      </c>
      <c r="D2496" s="350" t="s">
        <v>8</v>
      </c>
      <c r="E2496" s="953"/>
      <c r="F2496" s="755">
        <f>ROUND(C2496*E2496,2)</f>
        <v>0</v>
      </c>
    </row>
    <row r="2497" spans="1:6" x14ac:dyDescent="0.25">
      <c r="A2497" s="758">
        <f>A2496+0.1</f>
        <v>9.1999999999999993</v>
      </c>
      <c r="B2497" s="735" t="s">
        <v>39</v>
      </c>
      <c r="C2497" s="19">
        <f>1300*0.08</f>
        <v>104</v>
      </c>
      <c r="D2497" s="350" t="s">
        <v>8</v>
      </c>
      <c r="E2497" s="953"/>
      <c r="F2497" s="755">
        <f>ROUND(C2497*E2497,2)</f>
        <v>0</v>
      </c>
    </row>
    <row r="2498" spans="1:6" x14ac:dyDescent="0.25">
      <c r="A2498" s="758">
        <f>A2497+0.1</f>
        <v>9.3000000000000007</v>
      </c>
      <c r="B2498" s="735" t="s">
        <v>157</v>
      </c>
      <c r="C2498" s="19">
        <f>234*1.3</f>
        <v>304.2</v>
      </c>
      <c r="D2498" s="395" t="s">
        <v>8</v>
      </c>
      <c r="E2498" s="953"/>
      <c r="F2498" s="348">
        <f>ROUND(E2498*C2498,2)</f>
        <v>0</v>
      </c>
    </row>
    <row r="2499" spans="1:6" x14ac:dyDescent="0.25">
      <c r="A2499" s="758"/>
      <c r="B2499" s="735"/>
      <c r="C2499" s="19"/>
      <c r="D2499" s="395"/>
      <c r="E2499" s="953"/>
      <c r="F2499" s="348"/>
    </row>
    <row r="2500" spans="1:6" x14ac:dyDescent="0.25">
      <c r="A2500" s="96">
        <f>A2495+1</f>
        <v>10</v>
      </c>
      <c r="B2500" s="736" t="s">
        <v>158</v>
      </c>
      <c r="C2500" s="19"/>
      <c r="D2500" s="395"/>
      <c r="E2500" s="953"/>
      <c r="F2500" s="348"/>
    </row>
    <row r="2501" spans="1:6" x14ac:dyDescent="0.25">
      <c r="A2501" s="758">
        <f>A2500+0.1</f>
        <v>10.1</v>
      </c>
      <c r="B2501" s="190" t="s">
        <v>794</v>
      </c>
      <c r="C2501" s="19">
        <v>1300</v>
      </c>
      <c r="D2501" s="395" t="s">
        <v>9</v>
      </c>
      <c r="E2501" s="953"/>
      <c r="F2501" s="755">
        <f>ROUND(C2501*E2501,2)</f>
        <v>0</v>
      </c>
    </row>
    <row r="2502" spans="1:6" x14ac:dyDescent="0.25">
      <c r="A2502" s="759">
        <f>A2501+0.1</f>
        <v>10.199999999999999</v>
      </c>
      <c r="B2502" s="20" t="s">
        <v>39</v>
      </c>
      <c r="C2502" s="19">
        <v>1300</v>
      </c>
      <c r="D2502" s="288" t="s">
        <v>11</v>
      </c>
      <c r="E2502" s="18"/>
      <c r="F2502" s="755">
        <f>ROUND(C2502*E2502,2)</f>
        <v>0</v>
      </c>
    </row>
    <row r="2503" spans="1:6" x14ac:dyDescent="0.25">
      <c r="A2503" s="759"/>
      <c r="B2503" s="20"/>
      <c r="C2503" s="19"/>
      <c r="D2503" s="288"/>
      <c r="E2503" s="18"/>
      <c r="F2503" s="755"/>
    </row>
    <row r="2504" spans="1:6" x14ac:dyDescent="0.25">
      <c r="A2504" s="96">
        <f>+A2500+1</f>
        <v>11</v>
      </c>
      <c r="B2504" s="430" t="s">
        <v>508</v>
      </c>
      <c r="C2504" s="413"/>
      <c r="D2504" s="395"/>
      <c r="E2504" s="954"/>
      <c r="F2504" s="348"/>
    </row>
    <row r="2505" spans="1:6" x14ac:dyDescent="0.25">
      <c r="A2505" s="273">
        <f>A2504+0.1</f>
        <v>11.1</v>
      </c>
      <c r="B2505" s="20" t="s">
        <v>89</v>
      </c>
      <c r="C2505" s="413">
        <f>+C2459</f>
        <v>9841.17</v>
      </c>
      <c r="D2505" s="350" t="s">
        <v>9</v>
      </c>
      <c r="E2505" s="955"/>
      <c r="F2505" s="755">
        <f>ROUND(C2505*E2505,2)</f>
        <v>0</v>
      </c>
    </row>
    <row r="2506" spans="1:6" x14ac:dyDescent="0.25">
      <c r="A2506" s="273">
        <f t="shared" ref="A2506:A2507" si="321">A2505+0.1</f>
        <v>11.2</v>
      </c>
      <c r="B2506" s="20" t="s">
        <v>509</v>
      </c>
      <c r="C2506" s="413">
        <f>+C2505*1.25</f>
        <v>12301.46</v>
      </c>
      <c r="D2506" s="350" t="s">
        <v>9</v>
      </c>
      <c r="E2506" s="955"/>
      <c r="F2506" s="755">
        <f>ROUND(C2506*E2506,2)</f>
        <v>0</v>
      </c>
    </row>
    <row r="2507" spans="1:6" x14ac:dyDescent="0.25">
      <c r="A2507" s="273">
        <f t="shared" si="321"/>
        <v>11.3</v>
      </c>
      <c r="B2507" s="20" t="s">
        <v>645</v>
      </c>
      <c r="C2507" s="413">
        <f>+C2506*0.0508*34</f>
        <v>21247.08</v>
      </c>
      <c r="D2507" s="350" t="s">
        <v>758</v>
      </c>
      <c r="E2507" s="955"/>
      <c r="F2507" s="755">
        <f>ROUND(C2507*E2507,2)</f>
        <v>0</v>
      </c>
    </row>
    <row r="2508" spans="1:6" x14ac:dyDescent="0.25">
      <c r="A2508" s="273"/>
      <c r="B2508" s="20"/>
      <c r="C2508" s="413"/>
      <c r="D2508" s="350"/>
      <c r="E2508" s="955"/>
      <c r="F2508" s="755"/>
    </row>
    <row r="2509" spans="1:6" ht="51" x14ac:dyDescent="0.25">
      <c r="A2509" s="524">
        <v>7</v>
      </c>
      <c r="B2509" s="689" t="s">
        <v>693</v>
      </c>
      <c r="C2509" s="413">
        <f>+C2455</f>
        <v>17671.599999999999</v>
      </c>
      <c r="D2509" s="238" t="s">
        <v>11</v>
      </c>
      <c r="E2509" s="944"/>
      <c r="F2509" s="348">
        <f>ROUND(E2509*C2509,2)</f>
        <v>0</v>
      </c>
    </row>
    <row r="2510" spans="1:6" x14ac:dyDescent="0.25">
      <c r="A2510" s="524"/>
      <c r="B2510" s="20"/>
      <c r="C2510" s="413"/>
      <c r="D2510" s="238"/>
      <c r="E2510" s="944"/>
      <c r="F2510" s="348"/>
    </row>
    <row r="2511" spans="1:6" x14ac:dyDescent="0.25">
      <c r="A2511" s="524">
        <v>8</v>
      </c>
      <c r="B2511" s="344" t="s">
        <v>694</v>
      </c>
      <c r="C2511" s="413">
        <f>+C2455</f>
        <v>17671.599999999999</v>
      </c>
      <c r="D2511" s="238" t="s">
        <v>11</v>
      </c>
      <c r="E2511" s="944"/>
      <c r="F2511" s="348">
        <f>ROUND(E2511*C2511,2)</f>
        <v>0</v>
      </c>
    </row>
    <row r="2512" spans="1:6" x14ac:dyDescent="0.25">
      <c r="A2512" s="690"/>
      <c r="B2512" s="691" t="s">
        <v>931</v>
      </c>
      <c r="C2512" s="692"/>
      <c r="D2512" s="693"/>
      <c r="E2512" s="945"/>
      <c r="F2512" s="694">
        <f>SUM(F2454:F2511)</f>
        <v>0</v>
      </c>
    </row>
    <row r="2513" spans="1:6" x14ac:dyDescent="0.25">
      <c r="A2513" s="166"/>
      <c r="B2513" s="167"/>
      <c r="C2513" s="168"/>
      <c r="D2513" s="169"/>
      <c r="E2513" s="853"/>
      <c r="F2513" s="170"/>
    </row>
    <row r="2514" spans="1:6" ht="25.5" x14ac:dyDescent="0.25">
      <c r="A2514" s="533" t="s">
        <v>932</v>
      </c>
      <c r="B2514" s="760" t="s">
        <v>851</v>
      </c>
      <c r="C2514" s="413"/>
      <c r="D2514" s="402"/>
      <c r="E2514" s="893"/>
      <c r="F2514" s="348"/>
    </row>
    <row r="2515" spans="1:6" x14ac:dyDescent="0.25">
      <c r="A2515" s="675">
        <v>1</v>
      </c>
      <c r="B2515" s="534" t="s">
        <v>16</v>
      </c>
      <c r="C2515" s="674"/>
      <c r="D2515" s="491"/>
      <c r="E2515" s="914"/>
      <c r="F2515" s="86"/>
    </row>
    <row r="2516" spans="1:6" x14ac:dyDescent="0.25">
      <c r="A2516" s="349">
        <v>1.1000000000000001</v>
      </c>
      <c r="B2516" s="676" t="s">
        <v>66</v>
      </c>
      <c r="C2516" s="478">
        <v>4742.41</v>
      </c>
      <c r="D2516" s="491" t="s">
        <v>11</v>
      </c>
      <c r="E2516" s="914"/>
      <c r="F2516" s="677">
        <f>ROUND(E2516*C2516,2)</f>
        <v>0</v>
      </c>
    </row>
    <row r="2517" spans="1:6" x14ac:dyDescent="0.25">
      <c r="A2517" s="349"/>
      <c r="B2517" s="317"/>
      <c r="C2517" s="478"/>
      <c r="D2517" s="491"/>
      <c r="E2517" s="914"/>
      <c r="F2517" s="677">
        <f t="shared" ref="F2517:F2523" si="322">ROUND(E2517*C2517,2)</f>
        <v>0</v>
      </c>
    </row>
    <row r="2518" spans="1:6" x14ac:dyDescent="0.25">
      <c r="A2518" s="752">
        <v>2</v>
      </c>
      <c r="B2518" s="344" t="s">
        <v>732</v>
      </c>
      <c r="C2518" s="413"/>
      <c r="D2518" s="402"/>
      <c r="E2518" s="899"/>
      <c r="F2518" s="348"/>
    </row>
    <row r="2519" spans="1:6" x14ac:dyDescent="0.25">
      <c r="A2519" s="753">
        <f>A2518+0.1</f>
        <v>2.1</v>
      </c>
      <c r="B2519" s="20" t="s">
        <v>537</v>
      </c>
      <c r="C2519" s="84">
        <f>+C2516*2</f>
        <v>9484.82</v>
      </c>
      <c r="D2519" s="350" t="s">
        <v>11</v>
      </c>
      <c r="E2519" s="85"/>
      <c r="F2519" s="755">
        <f>ROUND(C2519*E2519,2)</f>
        <v>0</v>
      </c>
    </row>
    <row r="2520" spans="1:6" x14ac:dyDescent="0.25">
      <c r="A2520" s="753">
        <f t="shared" ref="A2520:A2521" si="323">A2519+0.1</f>
        <v>2.2000000000000002</v>
      </c>
      <c r="B2520" s="164" t="s">
        <v>538</v>
      </c>
      <c r="C2520" s="84">
        <f>+C2516*0.85</f>
        <v>4031.05</v>
      </c>
      <c r="D2520" s="350" t="s">
        <v>9</v>
      </c>
      <c r="E2520" s="85"/>
      <c r="F2520" s="755">
        <f>ROUND(C2520*E2520,2)</f>
        <v>0</v>
      </c>
    </row>
    <row r="2521" spans="1:6" x14ac:dyDescent="0.25">
      <c r="A2521" s="753">
        <f t="shared" si="323"/>
        <v>2.2999999999999998</v>
      </c>
      <c r="B2521" s="20" t="s">
        <v>725</v>
      </c>
      <c r="C2521" s="84">
        <f>+C2520*0.0508*1.3</f>
        <v>266.20999999999998</v>
      </c>
      <c r="D2521" s="350" t="s">
        <v>8</v>
      </c>
      <c r="E2521" s="85"/>
      <c r="F2521" s="755">
        <f>ROUND(C2521*E2521,2)</f>
        <v>0</v>
      </c>
    </row>
    <row r="2522" spans="1:6" x14ac:dyDescent="0.25">
      <c r="A2522" s="753"/>
      <c r="B2522" s="20"/>
      <c r="C2522" s="84"/>
      <c r="D2522" s="350"/>
      <c r="E2522" s="85"/>
      <c r="F2522" s="755"/>
    </row>
    <row r="2523" spans="1:6" x14ac:dyDescent="0.25">
      <c r="A2523" s="509">
        <v>3</v>
      </c>
      <c r="B2523" s="344" t="s">
        <v>130</v>
      </c>
      <c r="C2523" s="439"/>
      <c r="D2523" s="678"/>
      <c r="E2523" s="940"/>
      <c r="F2523" s="677">
        <f t="shared" si="322"/>
        <v>0</v>
      </c>
    </row>
    <row r="2524" spans="1:6" x14ac:dyDescent="0.25">
      <c r="A2524" s="679">
        <f>A2523+0.1</f>
        <v>3.1</v>
      </c>
      <c r="B2524" s="317" t="s">
        <v>656</v>
      </c>
      <c r="C2524" s="413">
        <v>4647.5600000000004</v>
      </c>
      <c r="D2524" s="680" t="s">
        <v>657</v>
      </c>
      <c r="E2524" s="893"/>
      <c r="F2524" s="677">
        <f>ROUND(E2524*C2524,2)</f>
        <v>0</v>
      </c>
    </row>
    <row r="2525" spans="1:6" x14ac:dyDescent="0.25">
      <c r="A2525" s="679">
        <f>A2524+0.1</f>
        <v>3.2</v>
      </c>
      <c r="B2525" s="676" t="s">
        <v>521</v>
      </c>
      <c r="C2525" s="413">
        <v>379.39</v>
      </c>
      <c r="D2525" s="680" t="s">
        <v>658</v>
      </c>
      <c r="E2525" s="893"/>
      <c r="F2525" s="677">
        <f>ROUND(E2525*C2525,2)</f>
        <v>0</v>
      </c>
    </row>
    <row r="2526" spans="1:6" x14ac:dyDescent="0.25">
      <c r="A2526" s="679">
        <f>A2525+0.1</f>
        <v>3.3</v>
      </c>
      <c r="B2526" s="20" t="s">
        <v>659</v>
      </c>
      <c r="C2526" s="413">
        <v>3883.56</v>
      </c>
      <c r="D2526" s="680" t="s">
        <v>660</v>
      </c>
      <c r="E2526" s="898"/>
      <c r="F2526" s="677">
        <f>ROUND(E2526*C2526,2)</f>
        <v>0</v>
      </c>
    </row>
    <row r="2527" spans="1:6" x14ac:dyDescent="0.25">
      <c r="A2527" s="679">
        <f>A2526+0.1</f>
        <v>3.4</v>
      </c>
      <c r="B2527" s="317" t="s">
        <v>661</v>
      </c>
      <c r="C2527" s="413">
        <v>916.8</v>
      </c>
      <c r="D2527" s="680" t="s">
        <v>662</v>
      </c>
      <c r="E2527" s="893"/>
      <c r="F2527" s="677">
        <f>ROUND(E2527*C2527,2)</f>
        <v>0</v>
      </c>
    </row>
    <row r="2528" spans="1:6" x14ac:dyDescent="0.25">
      <c r="A2528" s="327"/>
      <c r="B2528" s="20"/>
      <c r="C2528" s="413"/>
      <c r="D2528" s="402"/>
      <c r="E2528" s="893"/>
      <c r="F2528" s="677">
        <f t="shared" ref="F2528:F2529" si="324">ROUND(E2528*C2528,2)</f>
        <v>0</v>
      </c>
    </row>
    <row r="2529" spans="1:6" x14ac:dyDescent="0.25">
      <c r="A2529" s="82">
        <v>4</v>
      </c>
      <c r="B2529" s="344" t="s">
        <v>87</v>
      </c>
      <c r="C2529" s="478"/>
      <c r="D2529" s="491"/>
      <c r="E2529" s="914"/>
      <c r="F2529" s="677">
        <f t="shared" si="324"/>
        <v>0</v>
      </c>
    </row>
    <row r="2530" spans="1:6" x14ac:dyDescent="0.25">
      <c r="A2530" s="679">
        <f>A2529+0.1</f>
        <v>4.0999999999999996</v>
      </c>
      <c r="B2530" s="20" t="s">
        <v>730</v>
      </c>
      <c r="C2530" s="478">
        <v>4884.68</v>
      </c>
      <c r="D2530" s="350" t="s">
        <v>11</v>
      </c>
      <c r="E2530" s="18"/>
      <c r="F2530" s="677">
        <f>ROUND(E2530*C2530,2)</f>
        <v>0</v>
      </c>
    </row>
    <row r="2531" spans="1:6" x14ac:dyDescent="0.25">
      <c r="A2531" s="349"/>
      <c r="B2531" s="20"/>
      <c r="C2531" s="478"/>
      <c r="D2531" s="350"/>
      <c r="E2531" s="914"/>
      <c r="F2531" s="677">
        <f t="shared" ref="F2531:F2532" si="325">ROUND(E2531*C2531,2)</f>
        <v>0</v>
      </c>
    </row>
    <row r="2532" spans="1:6" x14ac:dyDescent="0.25">
      <c r="A2532" s="82">
        <v>5</v>
      </c>
      <c r="B2532" s="344" t="s">
        <v>663</v>
      </c>
      <c r="C2532" s="478"/>
      <c r="D2532" s="350"/>
      <c r="E2532" s="914"/>
      <c r="F2532" s="677">
        <f t="shared" si="325"/>
        <v>0</v>
      </c>
    </row>
    <row r="2533" spans="1:6" x14ac:dyDescent="0.25">
      <c r="A2533" s="679">
        <f>A2532+0.1</f>
        <v>5.0999999999999996</v>
      </c>
      <c r="B2533" s="20" t="s">
        <v>731</v>
      </c>
      <c r="C2533" s="478">
        <f>+C2516</f>
        <v>4742.41</v>
      </c>
      <c r="D2533" s="350" t="s">
        <v>11</v>
      </c>
      <c r="E2533" s="18"/>
      <c r="F2533" s="677">
        <f>ROUND(E2533*C2533,2)</f>
        <v>0</v>
      </c>
    </row>
    <row r="2534" spans="1:6" x14ac:dyDescent="0.25">
      <c r="A2534" s="349"/>
      <c r="B2534" s="20"/>
      <c r="C2534" s="478"/>
      <c r="D2534" s="350"/>
      <c r="E2534" s="914"/>
      <c r="F2534" s="677">
        <f t="shared" ref="F2534:F2535" si="326">ROUND(E2534*C2534,2)</f>
        <v>0</v>
      </c>
    </row>
    <row r="2535" spans="1:6" x14ac:dyDescent="0.25">
      <c r="A2535" s="82">
        <v>6</v>
      </c>
      <c r="B2535" s="321" t="s">
        <v>153</v>
      </c>
      <c r="C2535" s="431"/>
      <c r="D2535" s="350"/>
      <c r="E2535" s="941"/>
      <c r="F2535" s="677">
        <f t="shared" si="326"/>
        <v>0</v>
      </c>
    </row>
    <row r="2536" spans="1:6" x14ac:dyDescent="0.25">
      <c r="A2536" s="679">
        <f>A2535+0.1</f>
        <v>6.1</v>
      </c>
      <c r="B2536" s="20" t="s">
        <v>731</v>
      </c>
      <c r="C2536" s="478">
        <f>+C2516</f>
        <v>4742.41</v>
      </c>
      <c r="D2536" s="350" t="s">
        <v>11</v>
      </c>
      <c r="E2536" s="18"/>
      <c r="F2536" s="677">
        <f>ROUND(E2536*C2536,2)</f>
        <v>0</v>
      </c>
    </row>
    <row r="2537" spans="1:6" x14ac:dyDescent="0.25">
      <c r="A2537" s="82"/>
      <c r="B2537" s="321"/>
      <c r="C2537" s="431"/>
      <c r="D2537" s="350"/>
      <c r="E2537" s="941"/>
      <c r="F2537" s="677"/>
    </row>
    <row r="2538" spans="1:6" ht="25.5" x14ac:dyDescent="0.25">
      <c r="A2538" s="82">
        <v>7</v>
      </c>
      <c r="B2538" s="344" t="s">
        <v>664</v>
      </c>
      <c r="C2538" s="478">
        <v>15</v>
      </c>
      <c r="D2538" s="288" t="s">
        <v>74</v>
      </c>
      <c r="E2538" s="941"/>
      <c r="F2538" s="677">
        <f>ROUND(E2538*C2538,2)/100</f>
        <v>0</v>
      </c>
    </row>
    <row r="2539" spans="1:6" x14ac:dyDescent="0.25">
      <c r="A2539" s="273"/>
      <c r="B2539" s="20"/>
      <c r="C2539" s="685"/>
      <c r="D2539" s="269"/>
      <c r="E2539" s="914"/>
      <c r="F2539" s="677"/>
    </row>
    <row r="2540" spans="1:6" x14ac:dyDescent="0.25">
      <c r="A2540" s="96">
        <v>8</v>
      </c>
      <c r="B2540" s="430" t="s">
        <v>508</v>
      </c>
      <c r="C2540" s="413"/>
      <c r="D2540" s="395"/>
      <c r="E2540" s="954"/>
      <c r="F2540" s="348"/>
    </row>
    <row r="2541" spans="1:6" x14ac:dyDescent="0.25">
      <c r="A2541" s="273">
        <f>A2540+0.1</f>
        <v>8.1</v>
      </c>
      <c r="B2541" s="20" t="s">
        <v>89</v>
      </c>
      <c r="C2541" s="413">
        <f>+C2520</f>
        <v>4031.05</v>
      </c>
      <c r="D2541" s="350" t="s">
        <v>9</v>
      </c>
      <c r="E2541" s="955"/>
      <c r="F2541" s="755">
        <f>ROUND(C2541*E2541,2)</f>
        <v>0</v>
      </c>
    </row>
    <row r="2542" spans="1:6" x14ac:dyDescent="0.25">
      <c r="A2542" s="273">
        <f t="shared" ref="A2542:A2543" si="327">A2541+0.1</f>
        <v>8.1999999999999993</v>
      </c>
      <c r="B2542" s="20" t="s">
        <v>509</v>
      </c>
      <c r="C2542" s="413">
        <f>+C2541*1.25</f>
        <v>5038.8100000000004</v>
      </c>
      <c r="D2542" s="350" t="s">
        <v>9</v>
      </c>
      <c r="E2542" s="955"/>
      <c r="F2542" s="755">
        <f>ROUND(C2542*E2542,2)</f>
        <v>0</v>
      </c>
    </row>
    <row r="2543" spans="1:6" x14ac:dyDescent="0.25">
      <c r="A2543" s="273">
        <f t="shared" si="327"/>
        <v>8.3000000000000007</v>
      </c>
      <c r="B2543" s="20" t="s">
        <v>645</v>
      </c>
      <c r="C2543" s="413">
        <f>+C2542*0.0508*34</f>
        <v>8703.0300000000007</v>
      </c>
      <c r="D2543" s="350" t="s">
        <v>758</v>
      </c>
      <c r="E2543" s="955"/>
      <c r="F2543" s="755">
        <f>ROUND(C2543*E2543,2)</f>
        <v>0</v>
      </c>
    </row>
    <row r="2544" spans="1:6" x14ac:dyDescent="0.25">
      <c r="A2544" s="273"/>
      <c r="B2544" s="20"/>
      <c r="C2544" s="413"/>
      <c r="D2544" s="350"/>
      <c r="E2544" s="955"/>
      <c r="F2544" s="755"/>
    </row>
    <row r="2545" spans="1:6" ht="51" x14ac:dyDescent="0.25">
      <c r="A2545" s="524">
        <v>9</v>
      </c>
      <c r="B2545" s="689" t="s">
        <v>693</v>
      </c>
      <c r="C2545" s="413">
        <f>+C2516</f>
        <v>4742.41</v>
      </c>
      <c r="D2545" s="238" t="s">
        <v>11</v>
      </c>
      <c r="E2545" s="944"/>
      <c r="F2545" s="348">
        <f>ROUND(E2545*C2545,2)</f>
        <v>0</v>
      </c>
    </row>
    <row r="2546" spans="1:6" x14ac:dyDescent="0.25">
      <c r="A2546" s="524"/>
      <c r="B2546" s="20"/>
      <c r="C2546" s="413"/>
      <c r="D2546" s="238"/>
      <c r="E2546" s="944"/>
      <c r="F2546" s="348"/>
    </row>
    <row r="2547" spans="1:6" x14ac:dyDescent="0.25">
      <c r="A2547" s="524">
        <v>10</v>
      </c>
      <c r="B2547" s="344" t="s">
        <v>694</v>
      </c>
      <c r="C2547" s="413">
        <f>+C2516</f>
        <v>4742.41</v>
      </c>
      <c r="D2547" s="238" t="s">
        <v>11</v>
      </c>
      <c r="E2547" s="944"/>
      <c r="F2547" s="348">
        <f>ROUND(E2547*C2547,2)</f>
        <v>0</v>
      </c>
    </row>
    <row r="2548" spans="1:6" x14ac:dyDescent="0.25">
      <c r="A2548" s="690"/>
      <c r="B2548" s="691" t="s">
        <v>933</v>
      </c>
      <c r="C2548" s="692"/>
      <c r="D2548" s="693"/>
      <c r="E2548" s="945"/>
      <c r="F2548" s="694">
        <f>SUM(F2515:F2547)</f>
        <v>0</v>
      </c>
    </row>
    <row r="2549" spans="1:6" x14ac:dyDescent="0.25">
      <c r="A2549" s="747"/>
      <c r="B2549" s="748" t="s">
        <v>934</v>
      </c>
      <c r="C2549" s="749"/>
      <c r="D2549" s="750"/>
      <c r="E2549" s="952"/>
      <c r="F2549" s="751">
        <f>+F2548+F2512+F2451</f>
        <v>0</v>
      </c>
    </row>
    <row r="2550" spans="1:6" x14ac:dyDescent="0.25">
      <c r="A2550" s="761"/>
      <c r="B2550" s="762"/>
      <c r="C2550" s="763"/>
      <c r="D2550" s="764"/>
      <c r="E2550" s="956"/>
      <c r="F2550" s="765"/>
    </row>
    <row r="2551" spans="1:6" ht="25.5" x14ac:dyDescent="0.25">
      <c r="A2551" s="475" t="s">
        <v>646</v>
      </c>
      <c r="B2551" s="477" t="s">
        <v>1018</v>
      </c>
      <c r="C2551" s="478"/>
      <c r="D2551" s="478"/>
      <c r="E2551" s="914"/>
      <c r="F2551" s="436"/>
    </row>
    <row r="2552" spans="1:6" x14ac:dyDescent="0.25">
      <c r="A2552" s="475"/>
      <c r="B2552" s="477"/>
      <c r="C2552" s="478"/>
      <c r="D2552" s="402"/>
      <c r="E2552" s="913"/>
      <c r="F2552" s="479"/>
    </row>
    <row r="2553" spans="1:6" x14ac:dyDescent="0.25">
      <c r="A2553" s="77">
        <v>1</v>
      </c>
      <c r="B2553" s="344" t="s">
        <v>16</v>
      </c>
      <c r="C2553" s="405"/>
      <c r="D2553" s="395"/>
      <c r="E2553" s="915"/>
      <c r="F2553" s="215"/>
    </row>
    <row r="2554" spans="1:6" x14ac:dyDescent="0.25">
      <c r="A2554" s="46">
        <f>A2553+0.1</f>
        <v>1.1000000000000001</v>
      </c>
      <c r="B2554" s="481" t="s">
        <v>13</v>
      </c>
      <c r="C2554" s="405">
        <v>30459.33</v>
      </c>
      <c r="D2554" s="395" t="s">
        <v>11</v>
      </c>
      <c r="E2554" s="915"/>
      <c r="F2554" s="215">
        <f>ROUND(C2554*E2554,2)</f>
        <v>0</v>
      </c>
    </row>
    <row r="2555" spans="1:6" x14ac:dyDescent="0.25">
      <c r="A2555" s="46"/>
      <c r="B2555" s="481"/>
      <c r="C2555" s="405"/>
      <c r="D2555" s="395"/>
      <c r="E2555" s="915"/>
      <c r="F2555" s="215"/>
    </row>
    <row r="2556" spans="1:6" x14ac:dyDescent="0.25">
      <c r="A2556" s="77">
        <v>2</v>
      </c>
      <c r="B2556" s="538" t="s">
        <v>741</v>
      </c>
      <c r="C2556" s="539"/>
      <c r="D2556" s="540"/>
      <c r="E2556" s="915"/>
      <c r="F2556" s="215">
        <f t="shared" ref="F2556:F2570" si="328">ROUND(C2556*E2556,2)</f>
        <v>0</v>
      </c>
    </row>
    <row r="2557" spans="1:6" x14ac:dyDescent="0.25">
      <c r="A2557" s="501">
        <f>+A2556+0.1</f>
        <v>2.1</v>
      </c>
      <c r="B2557" s="502" t="s">
        <v>82</v>
      </c>
      <c r="C2557" s="19">
        <v>36551.199999999997</v>
      </c>
      <c r="D2557" s="43" t="s">
        <v>11</v>
      </c>
      <c r="E2557" s="915"/>
      <c r="F2557" s="215">
        <f t="shared" si="328"/>
        <v>0</v>
      </c>
    </row>
    <row r="2558" spans="1:6" x14ac:dyDescent="0.25">
      <c r="A2558" s="501">
        <f t="shared" ref="A2558:A2559" si="329">+A2557+0.1</f>
        <v>2.2000000000000002</v>
      </c>
      <c r="B2558" s="503" t="s">
        <v>83</v>
      </c>
      <c r="C2558" s="19">
        <v>8611.6299999999992</v>
      </c>
      <c r="D2558" s="251" t="s">
        <v>9</v>
      </c>
      <c r="E2558" s="915"/>
      <c r="F2558" s="215">
        <f t="shared" si="328"/>
        <v>0</v>
      </c>
    </row>
    <row r="2559" spans="1:6" x14ac:dyDescent="0.25">
      <c r="A2559" s="501">
        <f t="shared" si="329"/>
        <v>2.2999999999999998</v>
      </c>
      <c r="B2559" s="20" t="s">
        <v>84</v>
      </c>
      <c r="C2559" s="19">
        <v>559.76</v>
      </c>
      <c r="D2559" s="251" t="s">
        <v>18</v>
      </c>
      <c r="E2559" s="915"/>
      <c r="F2559" s="215">
        <f t="shared" si="328"/>
        <v>0</v>
      </c>
    </row>
    <row r="2560" spans="1:6" x14ac:dyDescent="0.25">
      <c r="A2560" s="501"/>
      <c r="B2560" s="20"/>
      <c r="C2560" s="214"/>
      <c r="D2560" s="149"/>
      <c r="E2560" s="915"/>
      <c r="F2560" s="215">
        <f t="shared" si="328"/>
        <v>0</v>
      </c>
    </row>
    <row r="2561" spans="1:6" x14ac:dyDescent="0.25">
      <c r="A2561" s="78">
        <v>3</v>
      </c>
      <c r="B2561" s="323" t="s">
        <v>17</v>
      </c>
      <c r="C2561" s="405"/>
      <c r="D2561" s="149"/>
      <c r="E2561" s="915"/>
      <c r="F2561" s="215">
        <f t="shared" si="328"/>
        <v>0</v>
      </c>
    </row>
    <row r="2562" spans="1:6" x14ac:dyDescent="0.25">
      <c r="A2562" s="46">
        <f>A2561+0.1</f>
        <v>3.1</v>
      </c>
      <c r="B2562" s="20" t="s">
        <v>85</v>
      </c>
      <c r="C2562" s="482">
        <v>22135.53</v>
      </c>
      <c r="D2562" s="34" t="s">
        <v>5</v>
      </c>
      <c r="E2562" s="915"/>
      <c r="F2562" s="215">
        <f t="shared" si="328"/>
        <v>0</v>
      </c>
    </row>
    <row r="2563" spans="1:6" x14ac:dyDescent="0.25">
      <c r="A2563" s="46">
        <f t="shared" ref="A2563:A2566" si="330">A2562+0.1</f>
        <v>3.2</v>
      </c>
      <c r="B2563" s="20" t="s">
        <v>152</v>
      </c>
      <c r="C2563" s="482">
        <v>2132.15</v>
      </c>
      <c r="D2563" s="34" t="s">
        <v>33</v>
      </c>
      <c r="E2563" s="915"/>
      <c r="F2563" s="215">
        <f t="shared" si="328"/>
        <v>0</v>
      </c>
    </row>
    <row r="2564" spans="1:6" ht="25.5" x14ac:dyDescent="0.25">
      <c r="A2564" s="46">
        <f t="shared" si="330"/>
        <v>3.3</v>
      </c>
      <c r="B2564" s="212" t="s">
        <v>763</v>
      </c>
      <c r="C2564" s="413">
        <v>4507.18</v>
      </c>
      <c r="D2564" s="34" t="s">
        <v>18</v>
      </c>
      <c r="E2564" s="957"/>
      <c r="F2564" s="215">
        <f t="shared" si="328"/>
        <v>0</v>
      </c>
    </row>
    <row r="2565" spans="1:6" x14ac:dyDescent="0.25">
      <c r="A2565" s="46">
        <f t="shared" si="330"/>
        <v>3.4</v>
      </c>
      <c r="B2565" s="212" t="s">
        <v>86</v>
      </c>
      <c r="C2565" s="483">
        <v>18779.919999999998</v>
      </c>
      <c r="D2565" s="157" t="s">
        <v>6</v>
      </c>
      <c r="E2565" s="915"/>
      <c r="F2565" s="215">
        <f t="shared" si="328"/>
        <v>0</v>
      </c>
    </row>
    <row r="2566" spans="1:6" x14ac:dyDescent="0.25">
      <c r="A2566" s="46">
        <f t="shared" si="330"/>
        <v>3.5</v>
      </c>
      <c r="B2566" s="212" t="s">
        <v>733</v>
      </c>
      <c r="C2566" s="483">
        <v>8533.91</v>
      </c>
      <c r="D2566" s="34" t="s">
        <v>18</v>
      </c>
      <c r="E2566" s="915"/>
      <c r="F2566" s="215">
        <f t="shared" si="328"/>
        <v>0</v>
      </c>
    </row>
    <row r="2567" spans="1:6" x14ac:dyDescent="0.25">
      <c r="A2567" s="46"/>
      <c r="B2567" s="20"/>
      <c r="C2567" s="483"/>
      <c r="D2567" s="485"/>
      <c r="E2567" s="918"/>
      <c r="F2567" s="215">
        <f t="shared" si="328"/>
        <v>0</v>
      </c>
    </row>
    <row r="2568" spans="1:6" x14ac:dyDescent="0.25">
      <c r="A2568" s="78">
        <f>A2561+1</f>
        <v>4</v>
      </c>
      <c r="B2568" s="486" t="s">
        <v>87</v>
      </c>
      <c r="C2568" s="405"/>
      <c r="D2568" s="395"/>
      <c r="E2568" s="915"/>
      <c r="F2568" s="215">
        <f t="shared" si="328"/>
        <v>0</v>
      </c>
    </row>
    <row r="2569" spans="1:6" x14ac:dyDescent="0.25">
      <c r="A2569" s="487">
        <f>+A2568+0.1</f>
        <v>4.0999999999999996</v>
      </c>
      <c r="B2569" s="481" t="s">
        <v>947</v>
      </c>
      <c r="C2569" s="405">
        <v>7422.85</v>
      </c>
      <c r="D2569" s="488" t="s">
        <v>11</v>
      </c>
      <c r="E2569" s="893"/>
      <c r="F2569" s="215">
        <f t="shared" si="328"/>
        <v>0</v>
      </c>
    </row>
    <row r="2570" spans="1:6" x14ac:dyDescent="0.25">
      <c r="A2570" s="487">
        <f t="shared" ref="A2570" si="331">A2569+0.1</f>
        <v>4.2</v>
      </c>
      <c r="B2570" s="481" t="s">
        <v>950</v>
      </c>
      <c r="C2570" s="405">
        <v>23645.67</v>
      </c>
      <c r="D2570" s="488" t="s">
        <v>11</v>
      </c>
      <c r="E2570" s="893"/>
      <c r="F2570" s="215">
        <f t="shared" si="328"/>
        <v>0</v>
      </c>
    </row>
    <row r="2571" spans="1:6" x14ac:dyDescent="0.25">
      <c r="A2571" s="487"/>
      <c r="B2571" s="481"/>
      <c r="C2571" s="405"/>
      <c r="D2571" s="488"/>
      <c r="E2571" s="893"/>
      <c r="F2571" s="215"/>
    </row>
    <row r="2572" spans="1:6" x14ac:dyDescent="0.25">
      <c r="A2572" s="78">
        <f>A2568+1</f>
        <v>5</v>
      </c>
      <c r="B2572" s="489" t="s">
        <v>88</v>
      </c>
      <c r="C2572" s="405"/>
      <c r="D2572" s="395"/>
      <c r="E2572" s="893"/>
      <c r="F2572" s="215">
        <f t="shared" ref="F2572:F2574" si="332">ROUND(C2572*E2572,2)</f>
        <v>0</v>
      </c>
    </row>
    <row r="2573" spans="1:6" x14ac:dyDescent="0.25">
      <c r="A2573" s="487">
        <f>+A2572+0.1</f>
        <v>5.0999999999999996</v>
      </c>
      <c r="B2573" s="481" t="s">
        <v>948</v>
      </c>
      <c r="C2573" s="405">
        <v>7277.3</v>
      </c>
      <c r="D2573" s="395" t="s">
        <v>11</v>
      </c>
      <c r="E2573" s="893"/>
      <c r="F2573" s="215">
        <f t="shared" si="332"/>
        <v>0</v>
      </c>
    </row>
    <row r="2574" spans="1:6" x14ac:dyDescent="0.25">
      <c r="A2574" s="487">
        <f t="shared" ref="A2574" si="333">A2573+0.1</f>
        <v>5.2</v>
      </c>
      <c r="B2574" s="481" t="s">
        <v>949</v>
      </c>
      <c r="C2574" s="405">
        <v>23182.03</v>
      </c>
      <c r="D2574" s="395" t="s">
        <v>11</v>
      </c>
      <c r="E2574" s="893"/>
      <c r="F2574" s="215">
        <f t="shared" si="332"/>
        <v>0</v>
      </c>
    </row>
    <row r="2575" spans="1:6" x14ac:dyDescent="0.25">
      <c r="A2575" s="78"/>
      <c r="B2575" s="323"/>
      <c r="C2575" s="405"/>
      <c r="D2575" s="395"/>
      <c r="E2575" s="893"/>
      <c r="F2575" s="215"/>
    </row>
    <row r="2576" spans="1:6" x14ac:dyDescent="0.25">
      <c r="A2576" s="78">
        <v>6</v>
      </c>
      <c r="B2576" s="490" t="s">
        <v>762</v>
      </c>
      <c r="C2576" s="405">
        <v>15</v>
      </c>
      <c r="D2576" s="395" t="s">
        <v>74</v>
      </c>
      <c r="E2576" s="893"/>
      <c r="F2576" s="215">
        <f>(+C2576*E2576)/100</f>
        <v>0</v>
      </c>
    </row>
    <row r="2577" spans="1:6" x14ac:dyDescent="0.25">
      <c r="A2577" s="78"/>
      <c r="B2577" s="23"/>
      <c r="C2577" s="344"/>
      <c r="D2577" s="19"/>
      <c r="E2577" s="919"/>
      <c r="F2577" s="215">
        <f t="shared" ref="F2577:F2578" si="334">(+C2577*E2577)/100</f>
        <v>0</v>
      </c>
    </row>
    <row r="2578" spans="1:6" x14ac:dyDescent="0.25">
      <c r="A2578" s="78">
        <v>7</v>
      </c>
      <c r="B2578" s="23" t="s">
        <v>153</v>
      </c>
      <c r="C2578" s="344"/>
      <c r="D2578" s="19"/>
      <c r="E2578" s="919"/>
      <c r="F2578" s="215">
        <f t="shared" si="334"/>
        <v>0</v>
      </c>
    </row>
    <row r="2579" spans="1:6" x14ac:dyDescent="0.25">
      <c r="A2579" s="487">
        <f>+A2578+0.1</f>
        <v>7.1</v>
      </c>
      <c r="B2579" s="481" t="s">
        <v>948</v>
      </c>
      <c r="C2579" s="401">
        <v>7277.3</v>
      </c>
      <c r="D2579" s="488" t="s">
        <v>11</v>
      </c>
      <c r="E2579" s="893"/>
      <c r="F2579" s="215">
        <f t="shared" ref="F2579:F2580" si="335">ROUND(C2579*E2579,2)</f>
        <v>0</v>
      </c>
    </row>
    <row r="2580" spans="1:6" x14ac:dyDescent="0.25">
      <c r="A2580" s="487">
        <f t="shared" ref="A2580" si="336">A2579+0.1</f>
        <v>7.2</v>
      </c>
      <c r="B2580" s="481" t="s">
        <v>949</v>
      </c>
      <c r="C2580" s="401">
        <v>23182.03</v>
      </c>
      <c r="D2580" s="488" t="s">
        <v>11</v>
      </c>
      <c r="E2580" s="893"/>
      <c r="F2580" s="215">
        <f t="shared" si="335"/>
        <v>0</v>
      </c>
    </row>
    <row r="2581" spans="1:6" x14ac:dyDescent="0.25">
      <c r="A2581" s="78"/>
      <c r="B2581" s="23"/>
      <c r="C2581" s="344"/>
      <c r="D2581" s="19"/>
      <c r="E2581" s="919"/>
      <c r="F2581" s="215">
        <f t="shared" ref="F2581" si="337">(+C2581*E2581)/100</f>
        <v>0</v>
      </c>
    </row>
    <row r="2582" spans="1:6" x14ac:dyDescent="0.25">
      <c r="A2582" s="147">
        <v>8</v>
      </c>
      <c r="B2582" s="542" t="s">
        <v>165</v>
      </c>
      <c r="C2582" s="136"/>
      <c r="D2582" s="174"/>
      <c r="E2582" s="928"/>
      <c r="F2582" s="176">
        <f t="shared" ref="F2582:F2584" si="338">ROUND(C2582*E2582,2)</f>
        <v>0</v>
      </c>
    </row>
    <row r="2583" spans="1:6" x14ac:dyDescent="0.25">
      <c r="A2583" s="544">
        <f>+A2582+0.1</f>
        <v>8.1</v>
      </c>
      <c r="B2583" s="545" t="s">
        <v>164</v>
      </c>
      <c r="C2583" s="136">
        <v>242</v>
      </c>
      <c r="D2583" s="546" t="s">
        <v>10</v>
      </c>
      <c r="E2583" s="35"/>
      <c r="F2583" s="176">
        <f t="shared" si="338"/>
        <v>0</v>
      </c>
    </row>
    <row r="2584" spans="1:6" x14ac:dyDescent="0.25">
      <c r="A2584" s="544">
        <f>+A2583+0.1</f>
        <v>8.1999999999999993</v>
      </c>
      <c r="B2584" s="547" t="s">
        <v>166</v>
      </c>
      <c r="C2584" s="44">
        <v>565</v>
      </c>
      <c r="D2584" s="546" t="s">
        <v>10</v>
      </c>
      <c r="E2584" s="18"/>
      <c r="F2584" s="176">
        <f t="shared" si="338"/>
        <v>0</v>
      </c>
    </row>
    <row r="2585" spans="1:6" x14ac:dyDescent="0.25">
      <c r="A2585" s="548"/>
      <c r="B2585" s="547"/>
      <c r="C2585" s="44"/>
      <c r="D2585" s="549"/>
      <c r="E2585" s="18"/>
      <c r="F2585" s="270"/>
    </row>
    <row r="2586" spans="1:6" x14ac:dyDescent="0.25">
      <c r="A2586" s="147">
        <v>9</v>
      </c>
      <c r="B2586" s="550" t="s">
        <v>154</v>
      </c>
      <c r="C2586" s="136"/>
      <c r="D2586" s="546"/>
      <c r="E2586" s="35"/>
      <c r="F2586" s="176">
        <f t="shared" ref="F2586:F2594" si="339">ROUND(C2586*E2586,2)</f>
        <v>0</v>
      </c>
    </row>
    <row r="2587" spans="1:6" x14ac:dyDescent="0.25">
      <c r="A2587" s="551">
        <v>9.1</v>
      </c>
      <c r="B2587" s="462" t="s">
        <v>155</v>
      </c>
      <c r="C2587" s="136"/>
      <c r="D2587" s="546"/>
      <c r="E2587" s="35"/>
      <c r="F2587" s="176">
        <f t="shared" si="339"/>
        <v>0</v>
      </c>
    </row>
    <row r="2588" spans="1:6" x14ac:dyDescent="0.25">
      <c r="A2588" s="150" t="s">
        <v>159</v>
      </c>
      <c r="B2588" s="36" t="s">
        <v>156</v>
      </c>
      <c r="C2588" s="136">
        <v>80.7</v>
      </c>
      <c r="D2588" s="546" t="s">
        <v>8</v>
      </c>
      <c r="E2588" s="35"/>
      <c r="F2588" s="176">
        <f t="shared" si="339"/>
        <v>0</v>
      </c>
    </row>
    <row r="2589" spans="1:6" x14ac:dyDescent="0.25">
      <c r="A2589" s="150" t="s">
        <v>160</v>
      </c>
      <c r="B2589" s="36" t="s">
        <v>39</v>
      </c>
      <c r="C2589" s="136">
        <v>80.7</v>
      </c>
      <c r="D2589" s="546" t="s">
        <v>8</v>
      </c>
      <c r="E2589" s="35"/>
      <c r="F2589" s="176">
        <f t="shared" si="339"/>
        <v>0</v>
      </c>
    </row>
    <row r="2590" spans="1:6" x14ac:dyDescent="0.25">
      <c r="A2590" s="150" t="s">
        <v>161</v>
      </c>
      <c r="B2590" s="212" t="s">
        <v>733</v>
      </c>
      <c r="C2590" s="136">
        <v>209.82</v>
      </c>
      <c r="D2590" s="546" t="s">
        <v>18</v>
      </c>
      <c r="E2590" s="35"/>
      <c r="F2590" s="176">
        <f t="shared" si="339"/>
        <v>0</v>
      </c>
    </row>
    <row r="2591" spans="1:6" x14ac:dyDescent="0.25">
      <c r="A2591" s="150"/>
      <c r="B2591" s="461"/>
      <c r="C2591" s="543"/>
      <c r="D2591" s="546"/>
      <c r="E2591" s="35"/>
      <c r="F2591" s="176">
        <f t="shared" si="339"/>
        <v>0</v>
      </c>
    </row>
    <row r="2592" spans="1:6" x14ac:dyDescent="0.25">
      <c r="A2592" s="147">
        <f>A2587+0.1</f>
        <v>9.1999999999999993</v>
      </c>
      <c r="B2592" s="542" t="s">
        <v>158</v>
      </c>
      <c r="C2592" s="136"/>
      <c r="D2592" s="546"/>
      <c r="E2592" s="35"/>
      <c r="F2592" s="176">
        <f t="shared" si="339"/>
        <v>0</v>
      </c>
    </row>
    <row r="2593" spans="1:6" x14ac:dyDescent="0.25">
      <c r="A2593" s="150" t="s">
        <v>162</v>
      </c>
      <c r="B2593" s="36" t="s">
        <v>794</v>
      </c>
      <c r="C2593" s="136">
        <v>807</v>
      </c>
      <c r="D2593" s="546" t="s">
        <v>9</v>
      </c>
      <c r="E2593" s="35"/>
      <c r="F2593" s="176">
        <f t="shared" si="339"/>
        <v>0</v>
      </c>
    </row>
    <row r="2594" spans="1:6" x14ac:dyDescent="0.25">
      <c r="A2594" s="150" t="s">
        <v>163</v>
      </c>
      <c r="B2594" s="36" t="s">
        <v>39</v>
      </c>
      <c r="C2594" s="136">
        <v>807</v>
      </c>
      <c r="D2594" s="546" t="s">
        <v>11</v>
      </c>
      <c r="E2594" s="35"/>
      <c r="F2594" s="176">
        <f t="shared" si="339"/>
        <v>0</v>
      </c>
    </row>
    <row r="2595" spans="1:6" x14ac:dyDescent="0.25">
      <c r="A2595" s="78"/>
      <c r="B2595" s="23"/>
      <c r="C2595" s="344"/>
      <c r="D2595" s="19"/>
      <c r="E2595" s="919"/>
      <c r="F2595" s="215"/>
    </row>
    <row r="2596" spans="1:6" x14ac:dyDescent="0.25">
      <c r="A2596" s="147">
        <v>10</v>
      </c>
      <c r="B2596" s="542" t="s">
        <v>800</v>
      </c>
      <c r="C2596" s="136"/>
      <c r="D2596" s="546"/>
      <c r="E2596" s="35"/>
      <c r="F2596" s="176"/>
    </row>
    <row r="2597" spans="1:6" x14ac:dyDescent="0.25">
      <c r="A2597" s="147">
        <v>10.1</v>
      </c>
      <c r="B2597" s="542" t="s">
        <v>818</v>
      </c>
      <c r="C2597" s="136"/>
      <c r="D2597" s="546"/>
      <c r="E2597" s="35"/>
      <c r="F2597" s="176"/>
    </row>
    <row r="2598" spans="1:6" x14ac:dyDescent="0.25">
      <c r="A2598" s="150" t="s">
        <v>100</v>
      </c>
      <c r="B2598" s="212" t="s">
        <v>801</v>
      </c>
      <c r="C2598" s="136">
        <f>180*2*2</f>
        <v>720</v>
      </c>
      <c r="D2598" s="546" t="s">
        <v>11</v>
      </c>
      <c r="E2598" s="35"/>
      <c r="F2598" s="176">
        <f t="shared" ref="F2598:F2605" si="340">ROUND(C2598*E2598,2)</f>
        <v>0</v>
      </c>
    </row>
    <row r="2599" spans="1:6" x14ac:dyDescent="0.25">
      <c r="A2599" s="150" t="s">
        <v>101</v>
      </c>
      <c r="B2599" s="212" t="s">
        <v>802</v>
      </c>
      <c r="C2599" s="136">
        <f>90*2*2</f>
        <v>360</v>
      </c>
      <c r="D2599" s="546" t="s">
        <v>11</v>
      </c>
      <c r="E2599" s="35"/>
      <c r="F2599" s="176">
        <f t="shared" si="340"/>
        <v>0</v>
      </c>
    </row>
    <row r="2600" spans="1:6" x14ac:dyDescent="0.25">
      <c r="A2600" s="150" t="s">
        <v>102</v>
      </c>
      <c r="B2600" s="212" t="s">
        <v>803</v>
      </c>
      <c r="C2600" s="136">
        <f>+C2599</f>
        <v>360</v>
      </c>
      <c r="D2600" s="546" t="s">
        <v>11</v>
      </c>
      <c r="E2600" s="35"/>
      <c r="F2600" s="176">
        <f t="shared" si="340"/>
        <v>0</v>
      </c>
    </row>
    <row r="2601" spans="1:6" x14ac:dyDescent="0.25">
      <c r="A2601" s="150" t="s">
        <v>103</v>
      </c>
      <c r="B2601" s="212" t="s">
        <v>804</v>
      </c>
      <c r="C2601" s="136">
        <f>60*3*2</f>
        <v>360</v>
      </c>
      <c r="D2601" s="546" t="s">
        <v>11</v>
      </c>
      <c r="E2601" s="35"/>
      <c r="F2601" s="176">
        <f t="shared" si="340"/>
        <v>0</v>
      </c>
    </row>
    <row r="2602" spans="1:6" x14ac:dyDescent="0.25">
      <c r="A2602" s="150" t="s">
        <v>104</v>
      </c>
      <c r="B2602" s="212" t="s">
        <v>805</v>
      </c>
      <c r="C2602" s="136">
        <f>+C2598*3</f>
        <v>2160</v>
      </c>
      <c r="D2602" s="546" t="s">
        <v>10</v>
      </c>
      <c r="E2602" s="35"/>
      <c r="F2602" s="176">
        <f t="shared" si="340"/>
        <v>0</v>
      </c>
    </row>
    <row r="2603" spans="1:6" x14ac:dyDescent="0.25">
      <c r="A2603" s="150" t="s">
        <v>105</v>
      </c>
      <c r="B2603" s="212" t="s">
        <v>806</v>
      </c>
      <c r="C2603" s="136">
        <f>+C2599*3</f>
        <v>1080</v>
      </c>
      <c r="D2603" s="546" t="s">
        <v>10</v>
      </c>
      <c r="E2603" s="35"/>
      <c r="F2603" s="176">
        <f t="shared" si="340"/>
        <v>0</v>
      </c>
    </row>
    <row r="2604" spans="1:6" x14ac:dyDescent="0.25">
      <c r="A2604" s="150" t="s">
        <v>106</v>
      </c>
      <c r="B2604" s="212" t="s">
        <v>807</v>
      </c>
      <c r="C2604" s="136">
        <f>+C2600*3</f>
        <v>1080</v>
      </c>
      <c r="D2604" s="546" t="s">
        <v>10</v>
      </c>
      <c r="E2604" s="35"/>
      <c r="F2604" s="176">
        <f t="shared" si="340"/>
        <v>0</v>
      </c>
    </row>
    <row r="2605" spans="1:6" x14ac:dyDescent="0.25">
      <c r="A2605" s="150" t="s">
        <v>819</v>
      </c>
      <c r="B2605" s="212" t="s">
        <v>808</v>
      </c>
      <c r="C2605" s="136">
        <f>+C2601*2</f>
        <v>720</v>
      </c>
      <c r="D2605" s="546" t="s">
        <v>10</v>
      </c>
      <c r="E2605" s="35"/>
      <c r="F2605" s="176">
        <f t="shared" si="340"/>
        <v>0</v>
      </c>
    </row>
    <row r="2606" spans="1:6" x14ac:dyDescent="0.25">
      <c r="A2606" s="150"/>
      <c r="B2606" s="212"/>
      <c r="C2606" s="136"/>
      <c r="D2606" s="546"/>
      <c r="E2606" s="35"/>
      <c r="F2606" s="176"/>
    </row>
    <row r="2607" spans="1:6" x14ac:dyDescent="0.25">
      <c r="A2607" s="147">
        <v>10.199999999999999</v>
      </c>
      <c r="B2607" s="542" t="s">
        <v>809</v>
      </c>
      <c r="C2607" s="136"/>
      <c r="D2607" s="546"/>
      <c r="E2607" s="35"/>
      <c r="F2607" s="176"/>
    </row>
    <row r="2608" spans="1:6" x14ac:dyDescent="0.25">
      <c r="A2608" s="150" t="s">
        <v>479</v>
      </c>
      <c r="B2608" s="212" t="s">
        <v>810</v>
      </c>
      <c r="C2608" s="136">
        <f>50*0.8*2</f>
        <v>80</v>
      </c>
      <c r="D2608" s="546" t="s">
        <v>811</v>
      </c>
      <c r="E2608" s="35"/>
      <c r="F2608" s="176">
        <f t="shared" ref="F2608" si="341">ROUND(C2608*E2608,2)</f>
        <v>0</v>
      </c>
    </row>
    <row r="2609" spans="1:6" x14ac:dyDescent="0.25">
      <c r="A2609" s="150" t="s">
        <v>480</v>
      </c>
      <c r="B2609" s="212" t="s">
        <v>812</v>
      </c>
      <c r="C2609" s="136">
        <f>+C2608</f>
        <v>80</v>
      </c>
      <c r="D2609" s="546" t="s">
        <v>811</v>
      </c>
      <c r="E2609" s="35"/>
      <c r="F2609" s="176">
        <f>ROUND(E2609*C2609,2)</f>
        <v>0</v>
      </c>
    </row>
    <row r="2610" spans="1:6" x14ac:dyDescent="0.25">
      <c r="A2610" s="150" t="s">
        <v>481</v>
      </c>
      <c r="B2610" s="212" t="s">
        <v>813</v>
      </c>
      <c r="C2610" s="136">
        <f>+C2609</f>
        <v>80</v>
      </c>
      <c r="D2610" s="546" t="s">
        <v>811</v>
      </c>
      <c r="E2610" s="35"/>
      <c r="F2610" s="176">
        <f t="shared" ref="F2610" si="342">ROUND(C2610*E2610,2)</f>
        <v>0</v>
      </c>
    </row>
    <row r="2611" spans="1:6" x14ac:dyDescent="0.25">
      <c r="A2611" s="150" t="s">
        <v>820</v>
      </c>
      <c r="B2611" s="212" t="s">
        <v>814</v>
      </c>
      <c r="C2611" s="136">
        <v>3</v>
      </c>
      <c r="D2611" s="546" t="s">
        <v>74</v>
      </c>
      <c r="E2611" s="35"/>
      <c r="F2611" s="176">
        <f>ROUND(E2611*C2611,2)/100</f>
        <v>0</v>
      </c>
    </row>
    <row r="2612" spans="1:6" x14ac:dyDescent="0.25">
      <c r="A2612" s="150"/>
      <c r="B2612" s="212"/>
      <c r="C2612" s="136"/>
      <c r="D2612" s="546"/>
      <c r="E2612" s="35"/>
      <c r="F2612" s="176"/>
    </row>
    <row r="2613" spans="1:6" x14ac:dyDescent="0.25">
      <c r="A2613" s="147">
        <v>10.3</v>
      </c>
      <c r="B2613" s="542" t="s">
        <v>815</v>
      </c>
      <c r="C2613" s="136"/>
      <c r="D2613" s="546"/>
      <c r="E2613" s="35"/>
      <c r="F2613" s="176"/>
    </row>
    <row r="2614" spans="1:6" x14ac:dyDescent="0.25">
      <c r="A2614" s="150" t="s">
        <v>482</v>
      </c>
      <c r="B2614" s="212" t="s">
        <v>816</v>
      </c>
      <c r="C2614" s="136">
        <f>50*8*0.4*2</f>
        <v>320</v>
      </c>
      <c r="D2614" s="546" t="s">
        <v>817</v>
      </c>
      <c r="E2614" s="35"/>
      <c r="F2614" s="176">
        <f>ROUND(C2614*E2614,2)</f>
        <v>0</v>
      </c>
    </row>
    <row r="2615" spans="1:6" x14ac:dyDescent="0.25">
      <c r="A2615" s="150"/>
      <c r="B2615" s="212"/>
      <c r="C2615" s="136"/>
      <c r="D2615" s="546"/>
      <c r="E2615" s="35"/>
      <c r="F2615" s="176"/>
    </row>
    <row r="2616" spans="1:6" x14ac:dyDescent="0.25">
      <c r="A2616" s="83">
        <v>11</v>
      </c>
      <c r="B2616" s="430" t="s">
        <v>508</v>
      </c>
      <c r="C2616" s="19"/>
      <c r="D2616" s="539"/>
      <c r="E2616" s="18"/>
      <c r="F2616" s="215">
        <f t="shared" ref="F2616:F2623" si="343">ROUND(C2616*E2616,2)</f>
        <v>0</v>
      </c>
    </row>
    <row r="2617" spans="1:6" x14ac:dyDescent="0.25">
      <c r="A2617" s="79">
        <f t="shared" ref="A2617:A2619" si="344">+A2616+0.1</f>
        <v>11.1</v>
      </c>
      <c r="B2617" s="20" t="s">
        <v>89</v>
      </c>
      <c r="C2617" s="19">
        <v>8611.6299999999992</v>
      </c>
      <c r="D2617" s="546" t="s">
        <v>9</v>
      </c>
      <c r="E2617" s="18"/>
      <c r="F2617" s="215">
        <f t="shared" si="343"/>
        <v>0</v>
      </c>
    </row>
    <row r="2618" spans="1:6" x14ac:dyDescent="0.25">
      <c r="A2618" s="79">
        <f t="shared" si="344"/>
        <v>11.2</v>
      </c>
      <c r="B2618" s="20" t="s">
        <v>90</v>
      </c>
      <c r="C2618" s="19">
        <v>10764.54</v>
      </c>
      <c r="D2618" s="546" t="s">
        <v>9</v>
      </c>
      <c r="E2618" s="18"/>
      <c r="F2618" s="215">
        <f t="shared" si="343"/>
        <v>0</v>
      </c>
    </row>
    <row r="2619" spans="1:6" x14ac:dyDescent="0.25">
      <c r="A2619" s="79">
        <f t="shared" si="344"/>
        <v>11.3</v>
      </c>
      <c r="B2619" s="20" t="s">
        <v>136</v>
      </c>
      <c r="C2619" s="478">
        <v>18592.509999999998</v>
      </c>
      <c r="D2619" s="485" t="s">
        <v>757</v>
      </c>
      <c r="E2619" s="18"/>
      <c r="F2619" s="215">
        <f t="shared" si="343"/>
        <v>0</v>
      </c>
    </row>
    <row r="2620" spans="1:6" x14ac:dyDescent="0.25">
      <c r="A2620" s="78"/>
      <c r="B2620" s="27"/>
      <c r="C2620" s="405"/>
      <c r="D2620" s="395"/>
      <c r="E2620" s="18"/>
      <c r="F2620" s="215">
        <f t="shared" si="343"/>
        <v>0</v>
      </c>
    </row>
    <row r="2621" spans="1:6" ht="51" x14ac:dyDescent="0.25">
      <c r="A2621" s="55">
        <v>12</v>
      </c>
      <c r="B2621" s="492" t="s">
        <v>91</v>
      </c>
      <c r="C2621" s="493">
        <v>30459.33</v>
      </c>
      <c r="D2621" s="494" t="s">
        <v>11</v>
      </c>
      <c r="E2621" s="18"/>
      <c r="F2621" s="215">
        <f t="shared" si="343"/>
        <v>0</v>
      </c>
    </row>
    <row r="2622" spans="1:6" x14ac:dyDescent="0.25">
      <c r="A2622" s="495"/>
      <c r="B2622" s="20"/>
      <c r="C2622" s="214"/>
      <c r="D2622" s="496"/>
      <c r="E2622" s="18"/>
      <c r="F2622" s="215">
        <f t="shared" si="343"/>
        <v>0</v>
      </c>
    </row>
    <row r="2623" spans="1:6" x14ac:dyDescent="0.25">
      <c r="A2623" s="55">
        <f>A2621+1</f>
        <v>13</v>
      </c>
      <c r="B2623" s="20" t="s">
        <v>69</v>
      </c>
      <c r="C2623" s="214">
        <v>30459.33</v>
      </c>
      <c r="D2623" s="395" t="s">
        <v>11</v>
      </c>
      <c r="E2623" s="18"/>
      <c r="F2623" s="215">
        <f t="shared" si="343"/>
        <v>0</v>
      </c>
    </row>
    <row r="2624" spans="1:6" x14ac:dyDescent="0.25">
      <c r="A2624" s="381"/>
      <c r="B2624" s="382" t="s">
        <v>935</v>
      </c>
      <c r="C2624" s="383"/>
      <c r="D2624" s="384"/>
      <c r="E2624" s="885"/>
      <c r="F2624" s="385">
        <f>SUM(F2554:F2623)</f>
        <v>0</v>
      </c>
    </row>
    <row r="2625" spans="1:8" x14ac:dyDescent="0.25">
      <c r="A2625" s="766"/>
      <c r="B2625" s="767"/>
      <c r="C2625" s="768"/>
      <c r="D2625" s="769"/>
      <c r="E2625" s="958"/>
      <c r="F2625" s="770"/>
    </row>
    <row r="2626" spans="1:8" x14ac:dyDescent="0.25">
      <c r="A2626" s="67" t="s">
        <v>42</v>
      </c>
      <c r="B2626" s="1" t="s">
        <v>43</v>
      </c>
      <c r="C2626" s="8"/>
      <c r="D2626" s="12"/>
      <c r="E2626" s="15"/>
      <c r="F2626" s="771"/>
    </row>
    <row r="2627" spans="1:8" ht="38.25" x14ac:dyDescent="0.25">
      <c r="A2627" s="68">
        <v>1</v>
      </c>
      <c r="B2627" s="11" t="s">
        <v>55</v>
      </c>
      <c r="C2627" s="7">
        <v>1</v>
      </c>
      <c r="D2627" s="12" t="s">
        <v>10</v>
      </c>
      <c r="E2627" s="5"/>
      <c r="F2627" s="772">
        <f>ROUND(E2627*C2627,2)</f>
        <v>0</v>
      </c>
    </row>
    <row r="2628" spans="1:8" x14ac:dyDescent="0.25">
      <c r="A2628" s="68">
        <v>2</v>
      </c>
      <c r="B2628" s="773" t="s">
        <v>92</v>
      </c>
      <c r="C2628" s="774">
        <v>1</v>
      </c>
      <c r="D2628" s="775" t="s">
        <v>54</v>
      </c>
      <c r="E2628" s="959"/>
      <c r="F2628" s="776">
        <f t="shared" ref="F2628:F2629" si="345">ROUND(C2628*E2628,2)</f>
        <v>0</v>
      </c>
    </row>
    <row r="2629" spans="1:8" x14ac:dyDescent="0.25">
      <c r="A2629" s="68">
        <v>3</v>
      </c>
      <c r="B2629" s="773" t="s">
        <v>1160</v>
      </c>
      <c r="C2629" s="964"/>
      <c r="D2629" s="775" t="s">
        <v>853</v>
      </c>
      <c r="E2629" s="959"/>
      <c r="F2629" s="776">
        <f t="shared" si="345"/>
        <v>0</v>
      </c>
    </row>
    <row r="2630" spans="1:8" x14ac:dyDescent="0.25">
      <c r="A2630" s="98"/>
      <c r="B2630" s="777" t="s">
        <v>44</v>
      </c>
      <c r="C2630" s="778"/>
      <c r="D2630" s="779"/>
      <c r="E2630" s="960"/>
      <c r="F2630" s="780">
        <f>SUM(F2627:F2629)</f>
        <v>0</v>
      </c>
    </row>
    <row r="2631" spans="1:8" x14ac:dyDescent="0.25">
      <c r="A2631" s="781"/>
      <c r="B2631" s="782"/>
      <c r="C2631" s="196"/>
      <c r="D2631" s="783"/>
      <c r="E2631" s="961"/>
      <c r="F2631" s="784"/>
    </row>
    <row r="2632" spans="1:8" x14ac:dyDescent="0.25">
      <c r="A2632" s="70"/>
      <c r="B2632" s="71" t="s">
        <v>45</v>
      </c>
      <c r="C2632" s="72"/>
      <c r="D2632" s="73"/>
      <c r="E2632" s="74"/>
      <c r="F2632" s="785">
        <f>+F2624+F1544+F545+F1270+F1030+F2083+F2424+F2549+F2630</f>
        <v>0</v>
      </c>
      <c r="H2632" s="786"/>
    </row>
    <row r="2633" spans="1:8" x14ac:dyDescent="0.25">
      <c r="A2633" s="69"/>
      <c r="B2633" s="3"/>
      <c r="C2633" s="21"/>
      <c r="D2633" s="13"/>
      <c r="E2633" s="16"/>
      <c r="F2633" s="787"/>
    </row>
    <row r="2634" spans="1:8" x14ac:dyDescent="0.25">
      <c r="A2634" s="69"/>
      <c r="B2634" s="4" t="s">
        <v>46</v>
      </c>
      <c r="C2634" s="21"/>
      <c r="D2634" s="13"/>
      <c r="E2634" s="16"/>
      <c r="F2634" s="787"/>
    </row>
    <row r="2635" spans="1:8" x14ac:dyDescent="0.25">
      <c r="A2635" s="69"/>
      <c r="B2635" s="14" t="s">
        <v>47</v>
      </c>
      <c r="C2635" s="24">
        <v>0.1</v>
      </c>
      <c r="D2635" s="13"/>
      <c r="E2635" s="16"/>
      <c r="F2635" s="788">
        <f>+C2635*F2632</f>
        <v>0</v>
      </c>
    </row>
    <row r="2636" spans="1:8" x14ac:dyDescent="0.25">
      <c r="A2636" s="69"/>
      <c r="B2636" s="14" t="s">
        <v>48</v>
      </c>
      <c r="C2636" s="24">
        <v>0.03</v>
      </c>
      <c r="D2636" s="13"/>
      <c r="E2636" s="16"/>
      <c r="F2636" s="788">
        <f>+C2636*F2632</f>
        <v>0</v>
      </c>
    </row>
    <row r="2637" spans="1:8" x14ac:dyDescent="0.25">
      <c r="A2637" s="69"/>
      <c r="B2637" s="14" t="s">
        <v>49</v>
      </c>
      <c r="C2637" s="24">
        <v>0.04</v>
      </c>
      <c r="D2637" s="13"/>
      <c r="E2637" s="16"/>
      <c r="F2637" s="788">
        <f>+C2637*F2632</f>
        <v>0</v>
      </c>
    </row>
    <row r="2638" spans="1:8" x14ac:dyDescent="0.25">
      <c r="A2638" s="69"/>
      <c r="B2638" s="14" t="s">
        <v>50</v>
      </c>
      <c r="C2638" s="40">
        <v>4.4999999999999998E-2</v>
      </c>
      <c r="D2638" s="13"/>
      <c r="E2638" s="16"/>
      <c r="F2638" s="788">
        <f>+C2638*F2632</f>
        <v>0</v>
      </c>
    </row>
    <row r="2639" spans="1:8" x14ac:dyDescent="0.25">
      <c r="A2639" s="69"/>
      <c r="B2639" s="14" t="s">
        <v>51</v>
      </c>
      <c r="C2639" s="24">
        <v>0.05</v>
      </c>
      <c r="D2639" s="13"/>
      <c r="E2639" s="16"/>
      <c r="F2639" s="788">
        <f>+C2639*F2632</f>
        <v>0</v>
      </c>
    </row>
    <row r="2640" spans="1:8" x14ac:dyDescent="0.25">
      <c r="A2640" s="789"/>
      <c r="B2640" s="790" t="s">
        <v>748</v>
      </c>
      <c r="C2640" s="791">
        <v>1</v>
      </c>
      <c r="D2640" s="792" t="s">
        <v>10</v>
      </c>
      <c r="E2640" s="965"/>
      <c r="F2640" s="793">
        <f>ROUND(E2640*C2640,2)</f>
        <v>0</v>
      </c>
    </row>
    <row r="2641" spans="1:6" x14ac:dyDescent="0.25">
      <c r="A2641" s="69"/>
      <c r="B2641" s="17" t="s">
        <v>63</v>
      </c>
      <c r="C2641" s="24">
        <v>0.18</v>
      </c>
      <c r="D2641" s="13"/>
      <c r="E2641" s="16"/>
      <c r="F2641" s="788">
        <f>+C2641*F2635</f>
        <v>0</v>
      </c>
    </row>
    <row r="2642" spans="1:6" x14ac:dyDescent="0.25">
      <c r="A2642" s="69"/>
      <c r="B2642" s="14" t="s">
        <v>52</v>
      </c>
      <c r="C2642" s="24">
        <v>0.01</v>
      </c>
      <c r="D2642" s="13"/>
      <c r="E2642" s="16"/>
      <c r="F2642" s="788">
        <f>+C2642*F2632</f>
        <v>0</v>
      </c>
    </row>
    <row r="2643" spans="1:6" x14ac:dyDescent="0.25">
      <c r="A2643" s="69"/>
      <c r="B2643" s="794" t="s">
        <v>73</v>
      </c>
      <c r="C2643" s="795">
        <v>1E-3</v>
      </c>
      <c r="D2643" s="93"/>
      <c r="E2643" s="94"/>
      <c r="F2643" s="788">
        <f>+C2643*F2632</f>
        <v>0</v>
      </c>
    </row>
    <row r="2644" spans="1:6" x14ac:dyDescent="0.25">
      <c r="A2644" s="69"/>
      <c r="B2644" s="95" t="s">
        <v>53</v>
      </c>
      <c r="C2644" s="40">
        <v>0.05</v>
      </c>
      <c r="D2644" s="93"/>
      <c r="E2644" s="94"/>
      <c r="F2644" s="788">
        <f>+C2644*F2632</f>
        <v>0</v>
      </c>
    </row>
    <row r="2645" spans="1:6" x14ac:dyDescent="0.25">
      <c r="A2645" s="101"/>
      <c r="B2645" s="102" t="s">
        <v>965</v>
      </c>
      <c r="C2645" s="103">
        <v>1</v>
      </c>
      <c r="D2645" s="104" t="s">
        <v>10</v>
      </c>
      <c r="E2645" s="105"/>
      <c r="F2645" s="796">
        <f>ROUND(E2645*C2645,2)</f>
        <v>0</v>
      </c>
    </row>
    <row r="2646" spans="1:6" x14ac:dyDescent="0.25">
      <c r="A2646" s="101"/>
      <c r="B2646" s="102" t="s">
        <v>964</v>
      </c>
      <c r="C2646" s="103">
        <v>2</v>
      </c>
      <c r="D2646" s="104" t="s">
        <v>10</v>
      </c>
      <c r="E2646" s="105"/>
      <c r="F2646" s="796">
        <f>C2646*E2646</f>
        <v>0</v>
      </c>
    </row>
    <row r="2647" spans="1:6" x14ac:dyDescent="0.25">
      <c r="A2647" s="101"/>
      <c r="B2647" s="102" t="s">
        <v>653</v>
      </c>
      <c r="C2647" s="103">
        <v>2</v>
      </c>
      <c r="D2647" s="104" t="s">
        <v>10</v>
      </c>
      <c r="E2647" s="105"/>
      <c r="F2647" s="796">
        <f>C2647*E2647</f>
        <v>0</v>
      </c>
    </row>
    <row r="2648" spans="1:6" x14ac:dyDescent="0.25">
      <c r="A2648" s="487"/>
      <c r="B2648" s="691" t="s">
        <v>64</v>
      </c>
      <c r="C2648" s="478"/>
      <c r="D2648" s="286"/>
      <c r="E2648" s="901"/>
      <c r="F2648" s="797">
        <f>SUM(F2635:F2647)</f>
        <v>0</v>
      </c>
    </row>
    <row r="2649" spans="1:6" x14ac:dyDescent="0.25">
      <c r="A2649" s="798"/>
      <c r="B2649" s="799"/>
      <c r="C2649" s="800"/>
      <c r="D2649" s="801"/>
      <c r="E2649" s="962"/>
      <c r="F2649" s="802"/>
    </row>
    <row r="2650" spans="1:6" x14ac:dyDescent="0.25">
      <c r="A2650" s="803"/>
      <c r="B2650" s="804" t="s">
        <v>56</v>
      </c>
      <c r="C2650" s="804"/>
      <c r="D2650" s="804"/>
      <c r="E2650" s="963"/>
      <c r="F2650" s="805">
        <f>+F2648+F2632</f>
        <v>0</v>
      </c>
    </row>
    <row r="2651" spans="1:6" x14ac:dyDescent="0.25">
      <c r="A2651" s="803"/>
      <c r="B2651" s="804" t="s">
        <v>56</v>
      </c>
      <c r="C2651" s="804"/>
      <c r="D2651" s="804"/>
      <c r="E2651" s="804"/>
      <c r="F2651" s="805">
        <f>+F2650</f>
        <v>0</v>
      </c>
    </row>
    <row r="2652" spans="1:6" x14ac:dyDescent="0.25">
      <c r="A2652" s="806"/>
      <c r="B2652" s="806"/>
      <c r="C2652" s="966"/>
      <c r="D2652" s="966"/>
      <c r="E2652" s="966"/>
      <c r="F2652" s="966"/>
    </row>
    <row r="2653" spans="1:6" x14ac:dyDescent="0.25">
      <c r="A2653" s="807"/>
      <c r="B2653" s="808"/>
      <c r="C2653" s="809"/>
      <c r="D2653" s="810"/>
      <c r="E2653" s="811"/>
      <c r="F2653" s="812"/>
    </row>
    <row r="2654" spans="1:6" x14ac:dyDescent="0.25">
      <c r="A2654" s="806"/>
      <c r="B2654" s="806"/>
      <c r="C2654" s="813"/>
      <c r="D2654" s="806"/>
      <c r="E2654" s="814"/>
      <c r="F2654" s="815"/>
    </row>
    <row r="2655" spans="1:6" x14ac:dyDescent="0.25">
      <c r="A2655" s="806"/>
      <c r="B2655" s="806"/>
      <c r="C2655" s="813"/>
      <c r="D2655" s="816"/>
      <c r="E2655" s="814"/>
      <c r="F2655" s="815"/>
    </row>
    <row r="2656" spans="1:6" x14ac:dyDescent="0.25">
      <c r="A2656" s="817"/>
      <c r="B2656" s="818"/>
      <c r="C2656" s="819"/>
      <c r="D2656" s="820"/>
      <c r="E2656" s="820"/>
      <c r="F2656" s="820"/>
    </row>
    <row r="2657" spans="1:6" x14ac:dyDescent="0.25">
      <c r="A2657" s="821"/>
      <c r="B2657" s="806"/>
      <c r="C2657" s="966"/>
      <c r="D2657" s="967"/>
      <c r="E2657" s="967"/>
      <c r="F2657" s="967"/>
    </row>
    <row r="2658" spans="1:6" x14ac:dyDescent="0.25">
      <c r="A2658" s="821"/>
      <c r="B2658" s="806"/>
      <c r="C2658" s="822"/>
      <c r="D2658" s="823"/>
      <c r="E2658" s="824"/>
      <c r="F2658" s="825"/>
    </row>
    <row r="2659" spans="1:6" x14ac:dyDescent="0.25">
      <c r="A2659" s="821"/>
      <c r="B2659" s="806"/>
      <c r="C2659" s="813"/>
      <c r="D2659" s="816"/>
      <c r="E2659" s="814"/>
      <c r="F2659" s="815"/>
    </row>
    <row r="2660" spans="1:6" x14ac:dyDescent="0.25">
      <c r="A2660" s="821"/>
      <c r="B2660" s="818"/>
      <c r="C2660" s="819"/>
      <c r="D2660" s="820"/>
      <c r="E2660" s="820"/>
      <c r="F2660" s="820"/>
    </row>
    <row r="2661" spans="1:6" x14ac:dyDescent="0.25">
      <c r="A2661" s="821"/>
      <c r="B2661" s="806"/>
      <c r="C2661" s="966"/>
      <c r="D2661" s="967"/>
      <c r="E2661" s="967"/>
      <c r="F2661" s="967"/>
    </row>
    <row r="2662" spans="1:6" x14ac:dyDescent="0.25">
      <c r="A2662" s="806"/>
      <c r="B2662" s="973"/>
      <c r="C2662" s="973"/>
      <c r="D2662" s="973"/>
      <c r="E2662" s="973"/>
      <c r="F2662" s="825"/>
    </row>
    <row r="2663" spans="1:6" x14ac:dyDescent="0.25">
      <c r="A2663" s="806"/>
      <c r="B2663" s="973"/>
      <c r="C2663" s="973"/>
      <c r="D2663" s="973"/>
      <c r="E2663" s="973"/>
      <c r="F2663" s="825"/>
    </row>
    <row r="2664" spans="1:6" x14ac:dyDescent="0.25">
      <c r="A2664" s="807"/>
      <c r="B2664" s="974"/>
      <c r="C2664" s="974"/>
      <c r="D2664" s="974"/>
      <c r="E2664" s="974"/>
      <c r="F2664" s="825"/>
    </row>
    <row r="2665" spans="1:6" x14ac:dyDescent="0.25">
      <c r="A2665" s="806"/>
      <c r="B2665" s="806"/>
      <c r="C2665" s="822"/>
      <c r="D2665" s="823"/>
      <c r="E2665" s="824"/>
      <c r="F2665" s="825"/>
    </row>
    <row r="2666" spans="1:6" x14ac:dyDescent="0.25">
      <c r="A2666" s="806"/>
      <c r="B2666" s="806"/>
      <c r="C2666" s="813"/>
      <c r="D2666" s="816"/>
      <c r="E2666" s="814"/>
      <c r="F2666" s="815"/>
    </row>
    <row r="2667" spans="1:6" x14ac:dyDescent="0.25">
      <c r="A2667" s="817"/>
      <c r="B2667" s="818"/>
      <c r="C2667" s="819"/>
      <c r="D2667" s="820"/>
      <c r="E2667" s="820"/>
      <c r="F2667" s="820"/>
    </row>
    <row r="2668" spans="1:6" x14ac:dyDescent="0.25">
      <c r="A2668" s="821"/>
      <c r="B2668" s="806"/>
      <c r="C2668" s="966"/>
      <c r="D2668" s="967"/>
      <c r="E2668" s="967"/>
      <c r="F2668" s="967"/>
    </row>
    <row r="2669" spans="1:6" x14ac:dyDescent="0.25">
      <c r="A2669" s="821"/>
      <c r="B2669" s="806"/>
      <c r="C2669" s="822"/>
      <c r="D2669" s="823"/>
      <c r="E2669" s="823"/>
      <c r="F2669" s="823"/>
    </row>
    <row r="2670" spans="1:6" x14ac:dyDescent="0.25">
      <c r="A2670" s="821"/>
      <c r="B2670" s="806"/>
      <c r="C2670" s="822"/>
      <c r="D2670" s="823"/>
      <c r="E2670" s="823"/>
      <c r="F2670" s="823"/>
    </row>
    <row r="2671" spans="1:6" x14ac:dyDescent="0.25">
      <c r="A2671" s="821"/>
      <c r="B2671" s="806"/>
      <c r="C2671" s="822"/>
      <c r="D2671" s="823"/>
      <c r="E2671" s="823"/>
      <c r="F2671" s="823"/>
    </row>
    <row r="2672" spans="1:6" x14ac:dyDescent="0.25">
      <c r="A2672" s="821"/>
      <c r="B2672" s="806"/>
      <c r="C2672" s="822"/>
      <c r="D2672" s="823"/>
      <c r="E2672" s="823"/>
      <c r="F2672" s="823"/>
    </row>
    <row r="2673" spans="1:6" x14ac:dyDescent="0.25">
      <c r="A2673" s="821"/>
      <c r="B2673" s="806"/>
      <c r="C2673" s="822"/>
      <c r="D2673" s="823"/>
      <c r="E2673" s="823"/>
      <c r="F2673" s="823"/>
    </row>
    <row r="2674" spans="1:6" x14ac:dyDescent="0.25">
      <c r="A2674" s="821"/>
      <c r="B2674" s="826"/>
      <c r="C2674" s="968"/>
      <c r="D2674" s="968"/>
      <c r="E2674" s="968"/>
      <c r="F2674" s="968"/>
    </row>
    <row r="2675" spans="1:6" x14ac:dyDescent="0.25">
      <c r="A2675" s="821"/>
      <c r="B2675" s="826"/>
      <c r="C2675" s="827"/>
      <c r="D2675" s="828"/>
      <c r="E2675" s="814"/>
      <c r="F2675" s="829"/>
    </row>
    <row r="2676" spans="1:6" x14ac:dyDescent="0.25">
      <c r="A2676" s="821"/>
      <c r="B2676" s="826"/>
      <c r="C2676" s="827"/>
      <c r="D2676" s="828"/>
      <c r="E2676" s="814"/>
      <c r="F2676" s="829"/>
    </row>
    <row r="2677" spans="1:6" x14ac:dyDescent="0.25">
      <c r="A2677" s="830"/>
      <c r="B2677" s="831"/>
      <c r="C2677" s="832"/>
      <c r="D2677" s="826"/>
      <c r="E2677" s="811"/>
      <c r="F2677" s="833"/>
    </row>
    <row r="2678" spans="1:6" x14ac:dyDescent="0.25">
      <c r="A2678" s="834"/>
      <c r="B2678" s="818"/>
      <c r="C2678" s="969"/>
      <c r="D2678" s="969"/>
      <c r="E2678" s="969"/>
      <c r="F2678" s="969"/>
    </row>
    <row r="2679" spans="1:6" x14ac:dyDescent="0.25">
      <c r="A2679" s="821"/>
      <c r="B2679" s="806"/>
      <c r="C2679" s="966"/>
      <c r="D2679" s="966"/>
      <c r="E2679" s="966"/>
      <c r="F2679" s="966"/>
    </row>
    <row r="2680" spans="1:6" x14ac:dyDescent="0.25">
      <c r="A2680" s="835"/>
      <c r="B2680" s="835"/>
      <c r="C2680" s="836"/>
      <c r="D2680" s="837"/>
      <c r="E2680" s="835"/>
      <c r="F2680" s="837"/>
    </row>
    <row r="2681" spans="1:6" x14ac:dyDescent="0.25">
      <c r="A2681" s="252"/>
      <c r="B2681" s="838"/>
      <c r="C2681" s="813"/>
      <c r="D2681" s="839"/>
      <c r="E2681" s="840"/>
      <c r="F2681" s="841"/>
    </row>
    <row r="2682" spans="1:6" x14ac:dyDescent="0.25">
      <c r="A2682" s="252"/>
      <c r="B2682" s="842"/>
      <c r="C2682" s="813"/>
      <c r="D2682" s="843"/>
      <c r="E2682" s="840"/>
      <c r="F2682" s="815"/>
    </row>
  </sheetData>
  <sheetProtection algorithmName="SHA-512" hashValue="EU0QspiZQi1oZkZPRW1j0mA17FVkWS4U0KVnJ8Msn8F34qihUOeox4RuB/ss55lQ6Onl+4fgBILaORAeMNAthw==" saltValue="KHJJbPc5c3g3HOKOLnXRGA==" spinCount="100000" sheet="1" objects="1" scenarios="1"/>
  <mergeCells count="13">
    <mergeCell ref="C2668:F2668"/>
    <mergeCell ref="C2674:F2674"/>
    <mergeCell ref="C2678:F2678"/>
    <mergeCell ref="C2679:F2679"/>
    <mergeCell ref="B2:F2"/>
    <mergeCell ref="A3:B3"/>
    <mergeCell ref="A5:F5"/>
    <mergeCell ref="C2652:F2652"/>
    <mergeCell ref="C2657:F2657"/>
    <mergeCell ref="C2661:F2661"/>
    <mergeCell ref="B2662:E2662"/>
    <mergeCell ref="B2663:E2663"/>
    <mergeCell ref="B2664:E2664"/>
  </mergeCells>
  <pageMargins left="0.70866141732283472" right="0.70866141732283472" top="0.74803149606299213" bottom="0.74803149606299213" header="0.31496062992125984" footer="0.31496062992125984"/>
  <pageSetup scale="65" fitToHeight="100" orientation="portrait" horizontalDpi="0" verticalDpi="0" r:id="rId1"/>
  <headerFooter>
    <oddFooter>&amp;C&amp;P/&amp;N</oddFooter>
  </headerFooter>
  <rowBreaks count="1" manualBreakCount="1">
    <brk id="2632"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LP-Parte C</vt:lpstr>
      <vt:lpstr>'LP-Parte C'!Área_de_impresión</vt:lpstr>
      <vt:lpstr>'LP-Parte 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Elvira Altagracia Jiménez Montás</dc:creator>
  <cp:lastModifiedBy>Gustavo Adolfo Lemoine Cabreja</cp:lastModifiedBy>
  <cp:lastPrinted>2026-06-09T13:04:18Z</cp:lastPrinted>
  <dcterms:created xsi:type="dcterms:W3CDTF">2022-04-20T20:37:01Z</dcterms:created>
  <dcterms:modified xsi:type="dcterms:W3CDTF">2026-06-09T15:34:08Z</dcterms:modified>
</cp:coreProperties>
</file>