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JUNIO 2026\"/>
    </mc:Choice>
  </mc:AlternateContent>
  <bookViews>
    <workbookView xWindow="0" yWindow="0" windowWidth="28800" windowHeight="10500"/>
  </bookViews>
  <sheets>
    <sheet name="Estado Comparativo" sheetId="1" r:id="rId1"/>
  </sheets>
  <definedNames>
    <definedName name="_xlnm.Print_Area" localSheetId="0">'Estado Comparativo'!$A$5:$F$51</definedName>
    <definedName name="_xlnm.Print_Titles" localSheetId="0">'Estado Comparativo'!$1:$11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F25" i="1" l="1"/>
  <c r="D25" i="1"/>
  <c r="C25" i="1"/>
  <c r="F16" i="1"/>
  <c r="C18" i="1"/>
  <c r="F26" i="1" l="1"/>
  <c r="F17" i="1"/>
  <c r="F37" i="1" l="1"/>
  <c r="F35" i="1" s="1"/>
  <c r="E37" i="1"/>
  <c r="E35" i="1" s="1"/>
  <c r="D35" i="1"/>
  <c r="D39" i="1" s="1"/>
  <c r="F34" i="1"/>
  <c r="F33" i="1"/>
  <c r="F32" i="1"/>
  <c r="E32" i="1"/>
  <c r="F31" i="1"/>
  <c r="E31" i="1"/>
  <c r="F30" i="1"/>
  <c r="E30" i="1"/>
  <c r="F29" i="1"/>
  <c r="E29" i="1"/>
  <c r="F28" i="1"/>
  <c r="E28" i="1"/>
  <c r="F27" i="1"/>
  <c r="E27" i="1"/>
  <c r="E26" i="1"/>
  <c r="C39" i="1"/>
  <c r="F21" i="1"/>
  <c r="F20" i="1"/>
  <c r="E20" i="1"/>
  <c r="E19" i="1" s="1"/>
  <c r="D19" i="1"/>
  <c r="C19" i="1"/>
  <c r="F18" i="1"/>
  <c r="E18" i="1"/>
  <c r="E17" i="1"/>
  <c r="E16" i="1"/>
  <c r="F15" i="1"/>
  <c r="F14" i="1"/>
  <c r="F13" i="1"/>
  <c r="E13" i="1"/>
  <c r="D12" i="1"/>
  <c r="C12" i="1"/>
  <c r="C23" i="1" l="1"/>
  <c r="D23" i="1"/>
  <c r="F19" i="1"/>
  <c r="F39" i="1"/>
  <c r="E23" i="1"/>
  <c r="D41" i="1"/>
  <c r="E39" i="1"/>
  <c r="F23" i="1"/>
  <c r="C41" i="1"/>
  <c r="E12" i="1"/>
  <c r="E25" i="1"/>
  <c r="F12" i="1"/>
  <c r="F41" i="1" l="1"/>
  <c r="E41" i="1"/>
</calcChain>
</file>

<file path=xl/sharedStrings.xml><?xml version="1.0" encoding="utf-8"?>
<sst xmlns="http://schemas.openxmlformats.org/spreadsheetml/2006/main" count="45" uniqueCount="45">
  <si>
    <t>INSTITUTO NACIONAL DE AGUAS POTABLES Y ALCANTARILLADOS</t>
  </si>
  <si>
    <t xml:space="preserve">Estado de Comparación de los Importes Presupuestados y Realizados </t>
  </si>
  <si>
    <t xml:space="preserve"> </t>
  </si>
  <si>
    <t>Concepto</t>
  </si>
  <si>
    <t>Presupuesto Reformado (A)</t>
  </si>
  <si>
    <t>Presupuesto Ejecutado (B)</t>
  </si>
  <si>
    <t>Variación (D=A-B)</t>
  </si>
  <si>
    <t>Ingresos totales</t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</si>
  <si>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</si>
  <si>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</si>
  <si>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</si>
  <si>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</si>
  <si>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Ingresos por contraprestación</t>
    </r>
  </si>
  <si>
    <r>
      <rPr>
        <sz val="11"/>
        <rFont val="Times New Roman"/>
        <family val="1"/>
      </rPr>
      <t>Otros ingresos</t>
    </r>
  </si>
  <si>
    <t>Fuentes Financieras Totales</t>
  </si>
  <si>
    <t>Disminución de Activos Financieros</t>
  </si>
  <si>
    <t>Incremento de pasivos</t>
  </si>
  <si>
    <t>1,3</t>
  </si>
  <si>
    <t>Ingresos totales mas Fuentes Financieras Totales</t>
  </si>
  <si>
    <t>Gastos totales</t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</si>
  <si>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</si>
  <si>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</si>
  <si>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</si>
  <si>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</si>
  <si>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</si>
  <si>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</si>
  <si>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</si>
  <si>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</si>
  <si>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</si>
  <si>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t>Aplicaciones financieras totales</t>
  </si>
  <si>
    <t>Incremento de disponibilidades internas</t>
  </si>
  <si>
    <t>Disminución de pasivos</t>
  </si>
  <si>
    <t>2,4</t>
  </si>
  <si>
    <t>Gastos totales mas Aplicaciones financieras totales</t>
  </si>
  <si>
    <t>Resultado financiero (1-2)</t>
  </si>
  <si>
    <t xml:space="preserve">NOTAS: </t>
  </si>
  <si>
    <t xml:space="preserve">RAFAEL RAMIREZ          </t>
  </si>
  <si>
    <t xml:space="preserve"> FRANCIA D. AQUINO L.</t>
  </si>
  <si>
    <t>WELLINGTON A. ARNAUD B.</t>
  </si>
  <si>
    <t>ENC. DEPTO. CONTABILIDAD</t>
  </si>
  <si>
    <t>DIRECTOR FINANCIERO</t>
  </si>
  <si>
    <t>DIRECTOR EJECUTIVO</t>
  </si>
  <si>
    <t>Al 30 de Junio de 2026</t>
  </si>
  <si>
    <t>Durante el mes de enero de 2026, la Entidad percibió la suma de RD$3,500,000.00 (Tres millones quinientos mil pesos dominicanos con 00/100) por concepto de transferencia de capital. Dichos fondos corresponden a la asignación presupuestaria aprobada y devengada en el ejercicio fiscal 2025, cuyo desembolso quedó pendiente de liquidación al cierre de ese período. Asimismo, queda pendiente de regularizar la suma de RD$1,416,822.94 correspondiente a fondos externos (fuente específica 6153, organismo financiador 354).</t>
  </si>
  <si>
    <t>% de Variacion Ejecución (C=B/A)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</si>
</sst>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##0;###0"/>
    <numFmt numFmtId="165" formatCode="###0.0;###0.0"/>
    <numFmt numFmtId="166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theme="8" tint="-0.499984740745262"/>
      <name val="Times New Roman"/>
      <family val="1"/>
    </font>
    <font>
      <b/>
      <sz val="14"/>
      <color indexed="63"/>
      <name val="Times New Roman"/>
      <family val="1"/>
    </font>
    <font>
      <b/>
      <sz val="14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2"/>
    </font>
    <font>
      <b/>
      <sz val="12"/>
      <name val="Times New Roman"/>
      <family val="2"/>
    </font>
    <font>
      <sz val="11"/>
      <color indexed="8"/>
      <name val="Times New Roman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43" fontId="2" fillId="0" borderId="0" xfId="1" applyFont="1"/>
    <xf numFmtId="0" fontId="2" fillId="0" borderId="0" xfId="3"/>
    <xf numFmtId="0" fontId="3" fillId="0" borderId="0" xfId="3" applyFont="1" applyFill="1"/>
    <xf numFmtId="0" fontId="2" fillId="0" borderId="0" xfId="3" applyFill="1"/>
    <xf numFmtId="0" fontId="2" fillId="0" borderId="0" xfId="3" applyFill="1" applyBorder="1" applyAlignment="1">
      <alignment vertical="top"/>
    </xf>
    <xf numFmtId="0" fontId="7" fillId="0" borderId="0" xfId="3" applyFont="1" applyFill="1" applyBorder="1" applyAlignment="1">
      <alignment horizontal="center" vertical="top" wrapText="1"/>
    </xf>
    <xf numFmtId="164" fontId="8" fillId="0" borderId="0" xfId="3" applyNumberFormat="1" applyFont="1" applyFill="1" applyBorder="1" applyAlignment="1">
      <alignment horizontal="left" vertical="top" wrapText="1"/>
    </xf>
    <xf numFmtId="0" fontId="9" fillId="0" borderId="0" xfId="3" applyFont="1" applyFill="1" applyBorder="1" applyAlignment="1">
      <alignment horizontal="left" vertical="top" wrapText="1"/>
    </xf>
    <xf numFmtId="43" fontId="9" fillId="0" borderId="0" xfId="3" applyNumberFormat="1" applyFont="1" applyFill="1" applyBorder="1" applyAlignment="1">
      <alignment horizontal="center" vertical="top" wrapText="1"/>
    </xf>
    <xf numFmtId="10" fontId="9" fillId="0" borderId="0" xfId="3" applyNumberFormat="1" applyFont="1" applyFill="1" applyBorder="1" applyAlignment="1">
      <alignment horizontal="center" vertical="top" wrapText="1"/>
    </xf>
    <xf numFmtId="165" fontId="10" fillId="0" borderId="0" xfId="3" applyNumberFormat="1" applyFont="1" applyFill="1" applyBorder="1" applyAlignment="1">
      <alignment horizontal="left" vertical="top" wrapText="1"/>
    </xf>
    <xf numFmtId="0" fontId="11" fillId="0" borderId="0" xfId="3" applyFont="1" applyFill="1" applyBorder="1" applyAlignment="1">
      <alignment horizontal="left" vertical="top" wrapText="1"/>
    </xf>
    <xf numFmtId="43" fontId="11" fillId="0" borderId="0" xfId="3" applyNumberFormat="1" applyFont="1" applyFill="1" applyBorder="1" applyAlignment="1">
      <alignment horizontal="center" vertical="top" wrapText="1"/>
    </xf>
    <xf numFmtId="10" fontId="11" fillId="0" borderId="0" xfId="3" applyNumberFormat="1" applyFont="1" applyFill="1" applyBorder="1" applyAlignment="1">
      <alignment horizontal="center" vertical="top" wrapText="1"/>
    </xf>
    <xf numFmtId="43" fontId="12" fillId="0" borderId="0" xfId="3" applyNumberFormat="1" applyFont="1" applyFill="1" applyBorder="1" applyAlignment="1">
      <alignment horizontal="center" vertical="top" wrapText="1"/>
    </xf>
    <xf numFmtId="43" fontId="12" fillId="0" borderId="0" xfId="0" applyNumberFormat="1" applyFont="1" applyFill="1" applyBorder="1" applyAlignment="1">
      <alignment horizontal="center" vertical="top" wrapText="1"/>
    </xf>
    <xf numFmtId="43" fontId="13" fillId="0" borderId="0" xfId="3" applyNumberFormat="1" applyFont="1" applyFill="1" applyBorder="1" applyAlignment="1">
      <alignment horizontal="center" vertical="top" wrapText="1"/>
    </xf>
    <xf numFmtId="43" fontId="9" fillId="0" borderId="0" xfId="1" applyFont="1" applyFill="1" applyBorder="1" applyAlignment="1">
      <alignment horizontal="center" vertical="top" wrapText="1"/>
    </xf>
    <xf numFmtId="10" fontId="11" fillId="0" borderId="0" xfId="2" applyNumberFormat="1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center" wrapText="1"/>
    </xf>
    <xf numFmtId="43" fontId="14" fillId="0" borderId="0" xfId="3" applyNumberFormat="1" applyFont="1" applyFill="1" applyBorder="1" applyAlignment="1">
      <alignment horizontal="center" vertical="top" wrapText="1"/>
    </xf>
    <xf numFmtId="0" fontId="2" fillId="0" borderId="0" xfId="3" applyFill="1" applyBorder="1" applyAlignment="1">
      <alignment horizontal="left" vertical="top" wrapText="1"/>
    </xf>
    <xf numFmtId="0" fontId="14" fillId="0" borderId="0" xfId="3" applyFont="1" applyFill="1" applyBorder="1" applyAlignment="1">
      <alignment horizontal="center" vertical="center" wrapText="1"/>
    </xf>
    <xf numFmtId="4" fontId="11" fillId="0" borderId="0" xfId="3" applyNumberFormat="1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 wrapText="1"/>
    </xf>
    <xf numFmtId="43" fontId="14" fillId="0" borderId="0" xfId="3" applyNumberFormat="1" applyFont="1" applyFill="1" applyBorder="1" applyAlignment="1">
      <alignment horizontal="center" vertical="center" wrapText="1"/>
    </xf>
    <xf numFmtId="166" fontId="14" fillId="0" borderId="0" xfId="3" applyNumberFormat="1" applyFont="1" applyFill="1" applyBorder="1" applyAlignment="1">
      <alignment horizontal="center" vertical="center" wrapText="1"/>
    </xf>
    <xf numFmtId="0" fontId="17" fillId="0" borderId="0" xfId="0" applyFont="1"/>
    <xf numFmtId="43" fontId="2" fillId="0" borderId="0" xfId="3" applyNumberFormat="1"/>
    <xf numFmtId="4" fontId="2" fillId="0" borderId="0" xfId="3" applyNumberForma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7" fillId="0" borderId="0" xfId="3" applyFont="1" applyFill="1" applyBorder="1" applyAlignment="1">
      <alignment horizontal="left" vertical="center" wrapText="1"/>
    </xf>
    <xf numFmtId="0" fontId="14" fillId="0" borderId="0" xfId="3" applyFont="1" applyFill="1" applyBorder="1" applyAlignment="1">
      <alignment horizontal="left" vertical="center" wrapText="1"/>
    </xf>
    <xf numFmtId="0" fontId="15" fillId="0" borderId="0" xfId="3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0" fontId="2" fillId="0" borderId="0" xfId="3" applyFill="1" applyAlignment="1">
      <alignment horizontal="center"/>
    </xf>
    <xf numFmtId="0" fontId="4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5</xdr:row>
      <xdr:rowOff>28575</xdr:rowOff>
    </xdr:from>
    <xdr:to>
      <xdr:col>1</xdr:col>
      <xdr:colOff>495648</xdr:colOff>
      <xdr:row>7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057275"/>
          <a:ext cx="619473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abSelected="1" topLeftCell="A16" zoomScaleNormal="100" workbookViewId="0">
      <selection activeCell="E11" sqref="E11"/>
    </sheetView>
  </sheetViews>
  <sheetFormatPr baseColWidth="10" defaultColWidth="10.7109375" defaultRowHeight="15" x14ac:dyDescent="0.25"/>
  <cols>
    <col min="1" max="1" width="4.42578125" style="2" bestFit="1" customWidth="1"/>
    <col min="2" max="2" width="37.140625" style="2" customWidth="1"/>
    <col min="3" max="3" width="20.7109375" style="2" bestFit="1" customWidth="1"/>
    <col min="4" max="4" width="19.42578125" style="2" bestFit="1" customWidth="1"/>
    <col min="5" max="5" width="19.140625" style="2" customWidth="1"/>
    <col min="6" max="6" width="20.28515625" style="2" bestFit="1" customWidth="1"/>
    <col min="7" max="7" width="17.85546875" style="1" bestFit="1" customWidth="1"/>
    <col min="8" max="8" width="16.85546875" style="2" bestFit="1" customWidth="1"/>
    <col min="9" max="9" width="17.85546875" style="2" bestFit="1" customWidth="1"/>
    <col min="10" max="10" width="14.140625" style="2" bestFit="1" customWidth="1"/>
    <col min="11" max="235" width="10.7109375" style="2"/>
    <col min="236" max="236" width="4.42578125" style="2" bestFit="1" customWidth="1"/>
    <col min="237" max="237" width="38.5703125" style="2" customWidth="1"/>
    <col min="238" max="238" width="15.28515625" style="2" customWidth="1"/>
    <col min="239" max="239" width="15" style="2" customWidth="1"/>
    <col min="240" max="240" width="16.42578125" style="2" customWidth="1"/>
    <col min="241" max="241" width="15" style="2" customWidth="1"/>
    <col min="242" max="242" width="13.42578125" style="2" bestFit="1" customWidth="1"/>
    <col min="243" max="243" width="13.140625" style="2" bestFit="1" customWidth="1"/>
    <col min="244" max="491" width="10.7109375" style="2"/>
    <col min="492" max="492" width="4.42578125" style="2" bestFit="1" customWidth="1"/>
    <col min="493" max="493" width="38.5703125" style="2" customWidth="1"/>
    <col min="494" max="494" width="15.28515625" style="2" customWidth="1"/>
    <col min="495" max="495" width="15" style="2" customWidth="1"/>
    <col min="496" max="496" width="16.42578125" style="2" customWidth="1"/>
    <col min="497" max="497" width="15" style="2" customWidth="1"/>
    <col min="498" max="498" width="13.42578125" style="2" bestFit="1" customWidth="1"/>
    <col min="499" max="499" width="13.140625" style="2" bestFit="1" customWidth="1"/>
    <col min="500" max="747" width="10.7109375" style="2"/>
    <col min="748" max="748" width="4.42578125" style="2" bestFit="1" customWidth="1"/>
    <col min="749" max="749" width="38.5703125" style="2" customWidth="1"/>
    <col min="750" max="750" width="15.28515625" style="2" customWidth="1"/>
    <col min="751" max="751" width="15" style="2" customWidth="1"/>
    <col min="752" max="752" width="16.42578125" style="2" customWidth="1"/>
    <col min="753" max="753" width="15" style="2" customWidth="1"/>
    <col min="754" max="754" width="13.42578125" style="2" bestFit="1" customWidth="1"/>
    <col min="755" max="755" width="13.140625" style="2" bestFit="1" customWidth="1"/>
    <col min="756" max="1003" width="10.7109375" style="2"/>
    <col min="1004" max="1004" width="4.42578125" style="2" bestFit="1" customWidth="1"/>
    <col min="1005" max="1005" width="38.5703125" style="2" customWidth="1"/>
    <col min="1006" max="1006" width="15.28515625" style="2" customWidth="1"/>
    <col min="1007" max="1007" width="15" style="2" customWidth="1"/>
    <col min="1008" max="1008" width="16.42578125" style="2" customWidth="1"/>
    <col min="1009" max="1009" width="15" style="2" customWidth="1"/>
    <col min="1010" max="1010" width="13.42578125" style="2" bestFit="1" customWidth="1"/>
    <col min="1011" max="1011" width="13.140625" style="2" bestFit="1" customWidth="1"/>
    <col min="1012" max="1259" width="10.7109375" style="2"/>
    <col min="1260" max="1260" width="4.42578125" style="2" bestFit="1" customWidth="1"/>
    <col min="1261" max="1261" width="38.5703125" style="2" customWidth="1"/>
    <col min="1262" max="1262" width="15.28515625" style="2" customWidth="1"/>
    <col min="1263" max="1263" width="15" style="2" customWidth="1"/>
    <col min="1264" max="1264" width="16.42578125" style="2" customWidth="1"/>
    <col min="1265" max="1265" width="15" style="2" customWidth="1"/>
    <col min="1266" max="1266" width="13.42578125" style="2" bestFit="1" customWidth="1"/>
    <col min="1267" max="1267" width="13.140625" style="2" bestFit="1" customWidth="1"/>
    <col min="1268" max="1515" width="10.7109375" style="2"/>
    <col min="1516" max="1516" width="4.42578125" style="2" bestFit="1" customWidth="1"/>
    <col min="1517" max="1517" width="38.5703125" style="2" customWidth="1"/>
    <col min="1518" max="1518" width="15.28515625" style="2" customWidth="1"/>
    <col min="1519" max="1519" width="15" style="2" customWidth="1"/>
    <col min="1520" max="1520" width="16.42578125" style="2" customWidth="1"/>
    <col min="1521" max="1521" width="15" style="2" customWidth="1"/>
    <col min="1522" max="1522" width="13.42578125" style="2" bestFit="1" customWidth="1"/>
    <col min="1523" max="1523" width="13.140625" style="2" bestFit="1" customWidth="1"/>
    <col min="1524" max="1771" width="10.7109375" style="2"/>
    <col min="1772" max="1772" width="4.42578125" style="2" bestFit="1" customWidth="1"/>
    <col min="1773" max="1773" width="38.5703125" style="2" customWidth="1"/>
    <col min="1774" max="1774" width="15.28515625" style="2" customWidth="1"/>
    <col min="1775" max="1775" width="15" style="2" customWidth="1"/>
    <col min="1776" max="1776" width="16.42578125" style="2" customWidth="1"/>
    <col min="1777" max="1777" width="15" style="2" customWidth="1"/>
    <col min="1778" max="1778" width="13.42578125" style="2" bestFit="1" customWidth="1"/>
    <col min="1779" max="1779" width="13.140625" style="2" bestFit="1" customWidth="1"/>
    <col min="1780" max="2027" width="10.7109375" style="2"/>
    <col min="2028" max="2028" width="4.42578125" style="2" bestFit="1" customWidth="1"/>
    <col min="2029" max="2029" width="38.5703125" style="2" customWidth="1"/>
    <col min="2030" max="2030" width="15.28515625" style="2" customWidth="1"/>
    <col min="2031" max="2031" width="15" style="2" customWidth="1"/>
    <col min="2032" max="2032" width="16.42578125" style="2" customWidth="1"/>
    <col min="2033" max="2033" width="15" style="2" customWidth="1"/>
    <col min="2034" max="2034" width="13.42578125" style="2" bestFit="1" customWidth="1"/>
    <col min="2035" max="2035" width="13.140625" style="2" bestFit="1" customWidth="1"/>
    <col min="2036" max="2283" width="10.7109375" style="2"/>
    <col min="2284" max="2284" width="4.42578125" style="2" bestFit="1" customWidth="1"/>
    <col min="2285" max="2285" width="38.5703125" style="2" customWidth="1"/>
    <col min="2286" max="2286" width="15.28515625" style="2" customWidth="1"/>
    <col min="2287" max="2287" width="15" style="2" customWidth="1"/>
    <col min="2288" max="2288" width="16.42578125" style="2" customWidth="1"/>
    <col min="2289" max="2289" width="15" style="2" customWidth="1"/>
    <col min="2290" max="2290" width="13.42578125" style="2" bestFit="1" customWidth="1"/>
    <col min="2291" max="2291" width="13.140625" style="2" bestFit="1" customWidth="1"/>
    <col min="2292" max="2539" width="10.7109375" style="2"/>
    <col min="2540" max="2540" width="4.42578125" style="2" bestFit="1" customWidth="1"/>
    <col min="2541" max="2541" width="38.5703125" style="2" customWidth="1"/>
    <col min="2542" max="2542" width="15.28515625" style="2" customWidth="1"/>
    <col min="2543" max="2543" width="15" style="2" customWidth="1"/>
    <col min="2544" max="2544" width="16.42578125" style="2" customWidth="1"/>
    <col min="2545" max="2545" width="15" style="2" customWidth="1"/>
    <col min="2546" max="2546" width="13.42578125" style="2" bestFit="1" customWidth="1"/>
    <col min="2547" max="2547" width="13.140625" style="2" bestFit="1" customWidth="1"/>
    <col min="2548" max="2795" width="10.7109375" style="2"/>
    <col min="2796" max="2796" width="4.42578125" style="2" bestFit="1" customWidth="1"/>
    <col min="2797" max="2797" width="38.5703125" style="2" customWidth="1"/>
    <col min="2798" max="2798" width="15.28515625" style="2" customWidth="1"/>
    <col min="2799" max="2799" width="15" style="2" customWidth="1"/>
    <col min="2800" max="2800" width="16.42578125" style="2" customWidth="1"/>
    <col min="2801" max="2801" width="15" style="2" customWidth="1"/>
    <col min="2802" max="2802" width="13.42578125" style="2" bestFit="1" customWidth="1"/>
    <col min="2803" max="2803" width="13.140625" style="2" bestFit="1" customWidth="1"/>
    <col min="2804" max="3051" width="10.7109375" style="2"/>
    <col min="3052" max="3052" width="4.42578125" style="2" bestFit="1" customWidth="1"/>
    <col min="3053" max="3053" width="38.5703125" style="2" customWidth="1"/>
    <col min="3054" max="3054" width="15.28515625" style="2" customWidth="1"/>
    <col min="3055" max="3055" width="15" style="2" customWidth="1"/>
    <col min="3056" max="3056" width="16.42578125" style="2" customWidth="1"/>
    <col min="3057" max="3057" width="15" style="2" customWidth="1"/>
    <col min="3058" max="3058" width="13.42578125" style="2" bestFit="1" customWidth="1"/>
    <col min="3059" max="3059" width="13.140625" style="2" bestFit="1" customWidth="1"/>
    <col min="3060" max="3307" width="10.7109375" style="2"/>
    <col min="3308" max="3308" width="4.42578125" style="2" bestFit="1" customWidth="1"/>
    <col min="3309" max="3309" width="38.5703125" style="2" customWidth="1"/>
    <col min="3310" max="3310" width="15.28515625" style="2" customWidth="1"/>
    <col min="3311" max="3311" width="15" style="2" customWidth="1"/>
    <col min="3312" max="3312" width="16.42578125" style="2" customWidth="1"/>
    <col min="3313" max="3313" width="15" style="2" customWidth="1"/>
    <col min="3314" max="3314" width="13.42578125" style="2" bestFit="1" customWidth="1"/>
    <col min="3315" max="3315" width="13.140625" style="2" bestFit="1" customWidth="1"/>
    <col min="3316" max="3563" width="10.7109375" style="2"/>
    <col min="3564" max="3564" width="4.42578125" style="2" bestFit="1" customWidth="1"/>
    <col min="3565" max="3565" width="38.5703125" style="2" customWidth="1"/>
    <col min="3566" max="3566" width="15.28515625" style="2" customWidth="1"/>
    <col min="3567" max="3567" width="15" style="2" customWidth="1"/>
    <col min="3568" max="3568" width="16.42578125" style="2" customWidth="1"/>
    <col min="3569" max="3569" width="15" style="2" customWidth="1"/>
    <col min="3570" max="3570" width="13.42578125" style="2" bestFit="1" customWidth="1"/>
    <col min="3571" max="3571" width="13.140625" style="2" bestFit="1" customWidth="1"/>
    <col min="3572" max="3819" width="10.7109375" style="2"/>
    <col min="3820" max="3820" width="4.42578125" style="2" bestFit="1" customWidth="1"/>
    <col min="3821" max="3821" width="38.5703125" style="2" customWidth="1"/>
    <col min="3822" max="3822" width="15.28515625" style="2" customWidth="1"/>
    <col min="3823" max="3823" width="15" style="2" customWidth="1"/>
    <col min="3824" max="3824" width="16.42578125" style="2" customWidth="1"/>
    <col min="3825" max="3825" width="15" style="2" customWidth="1"/>
    <col min="3826" max="3826" width="13.42578125" style="2" bestFit="1" customWidth="1"/>
    <col min="3827" max="3827" width="13.140625" style="2" bestFit="1" customWidth="1"/>
    <col min="3828" max="4075" width="10.7109375" style="2"/>
    <col min="4076" max="4076" width="4.42578125" style="2" bestFit="1" customWidth="1"/>
    <col min="4077" max="4077" width="38.5703125" style="2" customWidth="1"/>
    <col min="4078" max="4078" width="15.28515625" style="2" customWidth="1"/>
    <col min="4079" max="4079" width="15" style="2" customWidth="1"/>
    <col min="4080" max="4080" width="16.42578125" style="2" customWidth="1"/>
    <col min="4081" max="4081" width="15" style="2" customWidth="1"/>
    <col min="4082" max="4082" width="13.42578125" style="2" bestFit="1" customWidth="1"/>
    <col min="4083" max="4083" width="13.140625" style="2" bestFit="1" customWidth="1"/>
    <col min="4084" max="4331" width="10.7109375" style="2"/>
    <col min="4332" max="4332" width="4.42578125" style="2" bestFit="1" customWidth="1"/>
    <col min="4333" max="4333" width="38.5703125" style="2" customWidth="1"/>
    <col min="4334" max="4334" width="15.28515625" style="2" customWidth="1"/>
    <col min="4335" max="4335" width="15" style="2" customWidth="1"/>
    <col min="4336" max="4336" width="16.42578125" style="2" customWidth="1"/>
    <col min="4337" max="4337" width="15" style="2" customWidth="1"/>
    <col min="4338" max="4338" width="13.42578125" style="2" bestFit="1" customWidth="1"/>
    <col min="4339" max="4339" width="13.140625" style="2" bestFit="1" customWidth="1"/>
    <col min="4340" max="4587" width="10.7109375" style="2"/>
    <col min="4588" max="4588" width="4.42578125" style="2" bestFit="1" customWidth="1"/>
    <col min="4589" max="4589" width="38.5703125" style="2" customWidth="1"/>
    <col min="4590" max="4590" width="15.28515625" style="2" customWidth="1"/>
    <col min="4591" max="4591" width="15" style="2" customWidth="1"/>
    <col min="4592" max="4592" width="16.42578125" style="2" customWidth="1"/>
    <col min="4593" max="4593" width="15" style="2" customWidth="1"/>
    <col min="4594" max="4594" width="13.42578125" style="2" bestFit="1" customWidth="1"/>
    <col min="4595" max="4595" width="13.140625" style="2" bestFit="1" customWidth="1"/>
    <col min="4596" max="4843" width="10.7109375" style="2"/>
    <col min="4844" max="4844" width="4.42578125" style="2" bestFit="1" customWidth="1"/>
    <col min="4845" max="4845" width="38.5703125" style="2" customWidth="1"/>
    <col min="4846" max="4846" width="15.28515625" style="2" customWidth="1"/>
    <col min="4847" max="4847" width="15" style="2" customWidth="1"/>
    <col min="4848" max="4848" width="16.42578125" style="2" customWidth="1"/>
    <col min="4849" max="4849" width="15" style="2" customWidth="1"/>
    <col min="4850" max="4850" width="13.42578125" style="2" bestFit="1" customWidth="1"/>
    <col min="4851" max="4851" width="13.140625" style="2" bestFit="1" customWidth="1"/>
    <col min="4852" max="5099" width="10.7109375" style="2"/>
    <col min="5100" max="5100" width="4.42578125" style="2" bestFit="1" customWidth="1"/>
    <col min="5101" max="5101" width="38.5703125" style="2" customWidth="1"/>
    <col min="5102" max="5102" width="15.28515625" style="2" customWidth="1"/>
    <col min="5103" max="5103" width="15" style="2" customWidth="1"/>
    <col min="5104" max="5104" width="16.42578125" style="2" customWidth="1"/>
    <col min="5105" max="5105" width="15" style="2" customWidth="1"/>
    <col min="5106" max="5106" width="13.42578125" style="2" bestFit="1" customWidth="1"/>
    <col min="5107" max="5107" width="13.140625" style="2" bestFit="1" customWidth="1"/>
    <col min="5108" max="5355" width="10.7109375" style="2"/>
    <col min="5356" max="5356" width="4.42578125" style="2" bestFit="1" customWidth="1"/>
    <col min="5357" max="5357" width="38.5703125" style="2" customWidth="1"/>
    <col min="5358" max="5358" width="15.28515625" style="2" customWidth="1"/>
    <col min="5359" max="5359" width="15" style="2" customWidth="1"/>
    <col min="5360" max="5360" width="16.42578125" style="2" customWidth="1"/>
    <col min="5361" max="5361" width="15" style="2" customWidth="1"/>
    <col min="5362" max="5362" width="13.42578125" style="2" bestFit="1" customWidth="1"/>
    <col min="5363" max="5363" width="13.140625" style="2" bestFit="1" customWidth="1"/>
    <col min="5364" max="5611" width="10.7109375" style="2"/>
    <col min="5612" max="5612" width="4.42578125" style="2" bestFit="1" customWidth="1"/>
    <col min="5613" max="5613" width="38.5703125" style="2" customWidth="1"/>
    <col min="5614" max="5614" width="15.28515625" style="2" customWidth="1"/>
    <col min="5615" max="5615" width="15" style="2" customWidth="1"/>
    <col min="5616" max="5616" width="16.42578125" style="2" customWidth="1"/>
    <col min="5617" max="5617" width="15" style="2" customWidth="1"/>
    <col min="5618" max="5618" width="13.42578125" style="2" bestFit="1" customWidth="1"/>
    <col min="5619" max="5619" width="13.140625" style="2" bestFit="1" customWidth="1"/>
    <col min="5620" max="5867" width="10.7109375" style="2"/>
    <col min="5868" max="5868" width="4.42578125" style="2" bestFit="1" customWidth="1"/>
    <col min="5869" max="5869" width="38.5703125" style="2" customWidth="1"/>
    <col min="5870" max="5870" width="15.28515625" style="2" customWidth="1"/>
    <col min="5871" max="5871" width="15" style="2" customWidth="1"/>
    <col min="5872" max="5872" width="16.42578125" style="2" customWidth="1"/>
    <col min="5873" max="5873" width="15" style="2" customWidth="1"/>
    <col min="5874" max="5874" width="13.42578125" style="2" bestFit="1" customWidth="1"/>
    <col min="5875" max="5875" width="13.140625" style="2" bestFit="1" customWidth="1"/>
    <col min="5876" max="6123" width="10.7109375" style="2"/>
    <col min="6124" max="6124" width="4.42578125" style="2" bestFit="1" customWidth="1"/>
    <col min="6125" max="6125" width="38.5703125" style="2" customWidth="1"/>
    <col min="6126" max="6126" width="15.28515625" style="2" customWidth="1"/>
    <col min="6127" max="6127" width="15" style="2" customWidth="1"/>
    <col min="6128" max="6128" width="16.42578125" style="2" customWidth="1"/>
    <col min="6129" max="6129" width="15" style="2" customWidth="1"/>
    <col min="6130" max="6130" width="13.42578125" style="2" bestFit="1" customWidth="1"/>
    <col min="6131" max="6131" width="13.140625" style="2" bestFit="1" customWidth="1"/>
    <col min="6132" max="6379" width="10.7109375" style="2"/>
    <col min="6380" max="6380" width="4.42578125" style="2" bestFit="1" customWidth="1"/>
    <col min="6381" max="6381" width="38.5703125" style="2" customWidth="1"/>
    <col min="6382" max="6382" width="15.28515625" style="2" customWidth="1"/>
    <col min="6383" max="6383" width="15" style="2" customWidth="1"/>
    <col min="6384" max="6384" width="16.42578125" style="2" customWidth="1"/>
    <col min="6385" max="6385" width="15" style="2" customWidth="1"/>
    <col min="6386" max="6386" width="13.42578125" style="2" bestFit="1" customWidth="1"/>
    <col min="6387" max="6387" width="13.140625" style="2" bestFit="1" customWidth="1"/>
    <col min="6388" max="6635" width="10.7109375" style="2"/>
    <col min="6636" max="6636" width="4.42578125" style="2" bestFit="1" customWidth="1"/>
    <col min="6637" max="6637" width="38.5703125" style="2" customWidth="1"/>
    <col min="6638" max="6638" width="15.28515625" style="2" customWidth="1"/>
    <col min="6639" max="6639" width="15" style="2" customWidth="1"/>
    <col min="6640" max="6640" width="16.42578125" style="2" customWidth="1"/>
    <col min="6641" max="6641" width="15" style="2" customWidth="1"/>
    <col min="6642" max="6642" width="13.42578125" style="2" bestFit="1" customWidth="1"/>
    <col min="6643" max="6643" width="13.140625" style="2" bestFit="1" customWidth="1"/>
    <col min="6644" max="6891" width="10.7109375" style="2"/>
    <col min="6892" max="6892" width="4.42578125" style="2" bestFit="1" customWidth="1"/>
    <col min="6893" max="6893" width="38.5703125" style="2" customWidth="1"/>
    <col min="6894" max="6894" width="15.28515625" style="2" customWidth="1"/>
    <col min="6895" max="6895" width="15" style="2" customWidth="1"/>
    <col min="6896" max="6896" width="16.42578125" style="2" customWidth="1"/>
    <col min="6897" max="6897" width="15" style="2" customWidth="1"/>
    <col min="6898" max="6898" width="13.42578125" style="2" bestFit="1" customWidth="1"/>
    <col min="6899" max="6899" width="13.140625" style="2" bestFit="1" customWidth="1"/>
    <col min="6900" max="7147" width="10.7109375" style="2"/>
    <col min="7148" max="7148" width="4.42578125" style="2" bestFit="1" customWidth="1"/>
    <col min="7149" max="7149" width="38.5703125" style="2" customWidth="1"/>
    <col min="7150" max="7150" width="15.28515625" style="2" customWidth="1"/>
    <col min="7151" max="7151" width="15" style="2" customWidth="1"/>
    <col min="7152" max="7152" width="16.42578125" style="2" customWidth="1"/>
    <col min="7153" max="7153" width="15" style="2" customWidth="1"/>
    <col min="7154" max="7154" width="13.42578125" style="2" bestFit="1" customWidth="1"/>
    <col min="7155" max="7155" width="13.140625" style="2" bestFit="1" customWidth="1"/>
    <col min="7156" max="7403" width="10.7109375" style="2"/>
    <col min="7404" max="7404" width="4.42578125" style="2" bestFit="1" customWidth="1"/>
    <col min="7405" max="7405" width="38.5703125" style="2" customWidth="1"/>
    <col min="7406" max="7406" width="15.28515625" style="2" customWidth="1"/>
    <col min="7407" max="7407" width="15" style="2" customWidth="1"/>
    <col min="7408" max="7408" width="16.42578125" style="2" customWidth="1"/>
    <col min="7409" max="7409" width="15" style="2" customWidth="1"/>
    <col min="7410" max="7410" width="13.42578125" style="2" bestFit="1" customWidth="1"/>
    <col min="7411" max="7411" width="13.140625" style="2" bestFit="1" customWidth="1"/>
    <col min="7412" max="7659" width="10.7109375" style="2"/>
    <col min="7660" max="7660" width="4.42578125" style="2" bestFit="1" customWidth="1"/>
    <col min="7661" max="7661" width="38.5703125" style="2" customWidth="1"/>
    <col min="7662" max="7662" width="15.28515625" style="2" customWidth="1"/>
    <col min="7663" max="7663" width="15" style="2" customWidth="1"/>
    <col min="7664" max="7664" width="16.42578125" style="2" customWidth="1"/>
    <col min="7665" max="7665" width="15" style="2" customWidth="1"/>
    <col min="7666" max="7666" width="13.42578125" style="2" bestFit="1" customWidth="1"/>
    <col min="7667" max="7667" width="13.140625" style="2" bestFit="1" customWidth="1"/>
    <col min="7668" max="7915" width="10.7109375" style="2"/>
    <col min="7916" max="7916" width="4.42578125" style="2" bestFit="1" customWidth="1"/>
    <col min="7917" max="7917" width="38.5703125" style="2" customWidth="1"/>
    <col min="7918" max="7918" width="15.28515625" style="2" customWidth="1"/>
    <col min="7919" max="7919" width="15" style="2" customWidth="1"/>
    <col min="7920" max="7920" width="16.42578125" style="2" customWidth="1"/>
    <col min="7921" max="7921" width="15" style="2" customWidth="1"/>
    <col min="7922" max="7922" width="13.42578125" style="2" bestFit="1" customWidth="1"/>
    <col min="7923" max="7923" width="13.140625" style="2" bestFit="1" customWidth="1"/>
    <col min="7924" max="8171" width="10.7109375" style="2"/>
    <col min="8172" max="8172" width="4.42578125" style="2" bestFit="1" customWidth="1"/>
    <col min="8173" max="8173" width="38.5703125" style="2" customWidth="1"/>
    <col min="8174" max="8174" width="15.28515625" style="2" customWidth="1"/>
    <col min="8175" max="8175" width="15" style="2" customWidth="1"/>
    <col min="8176" max="8176" width="16.42578125" style="2" customWidth="1"/>
    <col min="8177" max="8177" width="15" style="2" customWidth="1"/>
    <col min="8178" max="8178" width="13.42578125" style="2" bestFit="1" customWidth="1"/>
    <col min="8179" max="8179" width="13.140625" style="2" bestFit="1" customWidth="1"/>
    <col min="8180" max="8427" width="10.7109375" style="2"/>
    <col min="8428" max="8428" width="4.42578125" style="2" bestFit="1" customWidth="1"/>
    <col min="8429" max="8429" width="38.5703125" style="2" customWidth="1"/>
    <col min="8430" max="8430" width="15.28515625" style="2" customWidth="1"/>
    <col min="8431" max="8431" width="15" style="2" customWidth="1"/>
    <col min="8432" max="8432" width="16.42578125" style="2" customWidth="1"/>
    <col min="8433" max="8433" width="15" style="2" customWidth="1"/>
    <col min="8434" max="8434" width="13.42578125" style="2" bestFit="1" customWidth="1"/>
    <col min="8435" max="8435" width="13.140625" style="2" bestFit="1" customWidth="1"/>
    <col min="8436" max="8683" width="10.7109375" style="2"/>
    <col min="8684" max="8684" width="4.42578125" style="2" bestFit="1" customWidth="1"/>
    <col min="8685" max="8685" width="38.5703125" style="2" customWidth="1"/>
    <col min="8686" max="8686" width="15.28515625" style="2" customWidth="1"/>
    <col min="8687" max="8687" width="15" style="2" customWidth="1"/>
    <col min="8688" max="8688" width="16.42578125" style="2" customWidth="1"/>
    <col min="8689" max="8689" width="15" style="2" customWidth="1"/>
    <col min="8690" max="8690" width="13.42578125" style="2" bestFit="1" customWidth="1"/>
    <col min="8691" max="8691" width="13.140625" style="2" bestFit="1" customWidth="1"/>
    <col min="8692" max="8939" width="10.7109375" style="2"/>
    <col min="8940" max="8940" width="4.42578125" style="2" bestFit="1" customWidth="1"/>
    <col min="8941" max="8941" width="38.5703125" style="2" customWidth="1"/>
    <col min="8942" max="8942" width="15.28515625" style="2" customWidth="1"/>
    <col min="8943" max="8943" width="15" style="2" customWidth="1"/>
    <col min="8944" max="8944" width="16.42578125" style="2" customWidth="1"/>
    <col min="8945" max="8945" width="15" style="2" customWidth="1"/>
    <col min="8946" max="8946" width="13.42578125" style="2" bestFit="1" customWidth="1"/>
    <col min="8947" max="8947" width="13.140625" style="2" bestFit="1" customWidth="1"/>
    <col min="8948" max="9195" width="10.7109375" style="2"/>
    <col min="9196" max="9196" width="4.42578125" style="2" bestFit="1" customWidth="1"/>
    <col min="9197" max="9197" width="38.5703125" style="2" customWidth="1"/>
    <col min="9198" max="9198" width="15.28515625" style="2" customWidth="1"/>
    <col min="9199" max="9199" width="15" style="2" customWidth="1"/>
    <col min="9200" max="9200" width="16.42578125" style="2" customWidth="1"/>
    <col min="9201" max="9201" width="15" style="2" customWidth="1"/>
    <col min="9202" max="9202" width="13.42578125" style="2" bestFit="1" customWidth="1"/>
    <col min="9203" max="9203" width="13.140625" style="2" bestFit="1" customWidth="1"/>
    <col min="9204" max="9451" width="10.7109375" style="2"/>
    <col min="9452" max="9452" width="4.42578125" style="2" bestFit="1" customWidth="1"/>
    <col min="9453" max="9453" width="38.5703125" style="2" customWidth="1"/>
    <col min="9454" max="9454" width="15.28515625" style="2" customWidth="1"/>
    <col min="9455" max="9455" width="15" style="2" customWidth="1"/>
    <col min="9456" max="9456" width="16.42578125" style="2" customWidth="1"/>
    <col min="9457" max="9457" width="15" style="2" customWidth="1"/>
    <col min="9458" max="9458" width="13.42578125" style="2" bestFit="1" customWidth="1"/>
    <col min="9459" max="9459" width="13.140625" style="2" bestFit="1" customWidth="1"/>
    <col min="9460" max="9707" width="10.7109375" style="2"/>
    <col min="9708" max="9708" width="4.42578125" style="2" bestFit="1" customWidth="1"/>
    <col min="9709" max="9709" width="38.5703125" style="2" customWidth="1"/>
    <col min="9710" max="9710" width="15.28515625" style="2" customWidth="1"/>
    <col min="9711" max="9711" width="15" style="2" customWidth="1"/>
    <col min="9712" max="9712" width="16.42578125" style="2" customWidth="1"/>
    <col min="9713" max="9713" width="15" style="2" customWidth="1"/>
    <col min="9714" max="9714" width="13.42578125" style="2" bestFit="1" customWidth="1"/>
    <col min="9715" max="9715" width="13.140625" style="2" bestFit="1" customWidth="1"/>
    <col min="9716" max="9963" width="10.7109375" style="2"/>
    <col min="9964" max="9964" width="4.42578125" style="2" bestFit="1" customWidth="1"/>
    <col min="9965" max="9965" width="38.5703125" style="2" customWidth="1"/>
    <col min="9966" max="9966" width="15.28515625" style="2" customWidth="1"/>
    <col min="9967" max="9967" width="15" style="2" customWidth="1"/>
    <col min="9968" max="9968" width="16.42578125" style="2" customWidth="1"/>
    <col min="9969" max="9969" width="15" style="2" customWidth="1"/>
    <col min="9970" max="9970" width="13.42578125" style="2" bestFit="1" customWidth="1"/>
    <col min="9971" max="9971" width="13.140625" style="2" bestFit="1" customWidth="1"/>
    <col min="9972" max="10219" width="10.7109375" style="2"/>
    <col min="10220" max="10220" width="4.42578125" style="2" bestFit="1" customWidth="1"/>
    <col min="10221" max="10221" width="38.5703125" style="2" customWidth="1"/>
    <col min="10222" max="10222" width="15.28515625" style="2" customWidth="1"/>
    <col min="10223" max="10223" width="15" style="2" customWidth="1"/>
    <col min="10224" max="10224" width="16.42578125" style="2" customWidth="1"/>
    <col min="10225" max="10225" width="15" style="2" customWidth="1"/>
    <col min="10226" max="10226" width="13.42578125" style="2" bestFit="1" customWidth="1"/>
    <col min="10227" max="10227" width="13.140625" style="2" bestFit="1" customWidth="1"/>
    <col min="10228" max="10475" width="10.7109375" style="2"/>
    <col min="10476" max="10476" width="4.42578125" style="2" bestFit="1" customWidth="1"/>
    <col min="10477" max="10477" width="38.5703125" style="2" customWidth="1"/>
    <col min="10478" max="10478" width="15.28515625" style="2" customWidth="1"/>
    <col min="10479" max="10479" width="15" style="2" customWidth="1"/>
    <col min="10480" max="10480" width="16.42578125" style="2" customWidth="1"/>
    <col min="10481" max="10481" width="15" style="2" customWidth="1"/>
    <col min="10482" max="10482" width="13.42578125" style="2" bestFit="1" customWidth="1"/>
    <col min="10483" max="10483" width="13.140625" style="2" bestFit="1" customWidth="1"/>
    <col min="10484" max="10731" width="10.7109375" style="2"/>
    <col min="10732" max="10732" width="4.42578125" style="2" bestFit="1" customWidth="1"/>
    <col min="10733" max="10733" width="38.5703125" style="2" customWidth="1"/>
    <col min="10734" max="10734" width="15.28515625" style="2" customWidth="1"/>
    <col min="10735" max="10735" width="15" style="2" customWidth="1"/>
    <col min="10736" max="10736" width="16.42578125" style="2" customWidth="1"/>
    <col min="10737" max="10737" width="15" style="2" customWidth="1"/>
    <col min="10738" max="10738" width="13.42578125" style="2" bestFit="1" customWidth="1"/>
    <col min="10739" max="10739" width="13.140625" style="2" bestFit="1" customWidth="1"/>
    <col min="10740" max="10987" width="10.7109375" style="2"/>
    <col min="10988" max="10988" width="4.42578125" style="2" bestFit="1" customWidth="1"/>
    <col min="10989" max="10989" width="38.5703125" style="2" customWidth="1"/>
    <col min="10990" max="10990" width="15.28515625" style="2" customWidth="1"/>
    <col min="10991" max="10991" width="15" style="2" customWidth="1"/>
    <col min="10992" max="10992" width="16.42578125" style="2" customWidth="1"/>
    <col min="10993" max="10993" width="15" style="2" customWidth="1"/>
    <col min="10994" max="10994" width="13.42578125" style="2" bestFit="1" customWidth="1"/>
    <col min="10995" max="10995" width="13.140625" style="2" bestFit="1" customWidth="1"/>
    <col min="10996" max="11243" width="10.7109375" style="2"/>
    <col min="11244" max="11244" width="4.42578125" style="2" bestFit="1" customWidth="1"/>
    <col min="11245" max="11245" width="38.5703125" style="2" customWidth="1"/>
    <col min="11246" max="11246" width="15.28515625" style="2" customWidth="1"/>
    <col min="11247" max="11247" width="15" style="2" customWidth="1"/>
    <col min="11248" max="11248" width="16.42578125" style="2" customWidth="1"/>
    <col min="11249" max="11249" width="15" style="2" customWidth="1"/>
    <col min="11250" max="11250" width="13.42578125" style="2" bestFit="1" customWidth="1"/>
    <col min="11251" max="11251" width="13.140625" style="2" bestFit="1" customWidth="1"/>
    <col min="11252" max="11499" width="10.7109375" style="2"/>
    <col min="11500" max="11500" width="4.42578125" style="2" bestFit="1" customWidth="1"/>
    <col min="11501" max="11501" width="38.5703125" style="2" customWidth="1"/>
    <col min="11502" max="11502" width="15.28515625" style="2" customWidth="1"/>
    <col min="11503" max="11503" width="15" style="2" customWidth="1"/>
    <col min="11504" max="11504" width="16.42578125" style="2" customWidth="1"/>
    <col min="11505" max="11505" width="15" style="2" customWidth="1"/>
    <col min="11506" max="11506" width="13.42578125" style="2" bestFit="1" customWidth="1"/>
    <col min="11507" max="11507" width="13.140625" style="2" bestFit="1" customWidth="1"/>
    <col min="11508" max="11755" width="10.7109375" style="2"/>
    <col min="11756" max="11756" width="4.42578125" style="2" bestFit="1" customWidth="1"/>
    <col min="11757" max="11757" width="38.5703125" style="2" customWidth="1"/>
    <col min="11758" max="11758" width="15.28515625" style="2" customWidth="1"/>
    <col min="11759" max="11759" width="15" style="2" customWidth="1"/>
    <col min="11760" max="11760" width="16.42578125" style="2" customWidth="1"/>
    <col min="11761" max="11761" width="15" style="2" customWidth="1"/>
    <col min="11762" max="11762" width="13.42578125" style="2" bestFit="1" customWidth="1"/>
    <col min="11763" max="11763" width="13.140625" style="2" bestFit="1" customWidth="1"/>
    <col min="11764" max="12011" width="10.7109375" style="2"/>
    <col min="12012" max="12012" width="4.42578125" style="2" bestFit="1" customWidth="1"/>
    <col min="12013" max="12013" width="38.5703125" style="2" customWidth="1"/>
    <col min="12014" max="12014" width="15.28515625" style="2" customWidth="1"/>
    <col min="12015" max="12015" width="15" style="2" customWidth="1"/>
    <col min="12016" max="12016" width="16.42578125" style="2" customWidth="1"/>
    <col min="12017" max="12017" width="15" style="2" customWidth="1"/>
    <col min="12018" max="12018" width="13.42578125" style="2" bestFit="1" customWidth="1"/>
    <col min="12019" max="12019" width="13.140625" style="2" bestFit="1" customWidth="1"/>
    <col min="12020" max="12267" width="10.7109375" style="2"/>
    <col min="12268" max="12268" width="4.42578125" style="2" bestFit="1" customWidth="1"/>
    <col min="12269" max="12269" width="38.5703125" style="2" customWidth="1"/>
    <col min="12270" max="12270" width="15.28515625" style="2" customWidth="1"/>
    <col min="12271" max="12271" width="15" style="2" customWidth="1"/>
    <col min="12272" max="12272" width="16.42578125" style="2" customWidth="1"/>
    <col min="12273" max="12273" width="15" style="2" customWidth="1"/>
    <col min="12274" max="12274" width="13.42578125" style="2" bestFit="1" customWidth="1"/>
    <col min="12275" max="12275" width="13.140625" style="2" bestFit="1" customWidth="1"/>
    <col min="12276" max="12523" width="10.7109375" style="2"/>
    <col min="12524" max="12524" width="4.42578125" style="2" bestFit="1" customWidth="1"/>
    <col min="12525" max="12525" width="38.5703125" style="2" customWidth="1"/>
    <col min="12526" max="12526" width="15.28515625" style="2" customWidth="1"/>
    <col min="12527" max="12527" width="15" style="2" customWidth="1"/>
    <col min="12528" max="12528" width="16.42578125" style="2" customWidth="1"/>
    <col min="12529" max="12529" width="15" style="2" customWidth="1"/>
    <col min="12530" max="12530" width="13.42578125" style="2" bestFit="1" customWidth="1"/>
    <col min="12531" max="12531" width="13.140625" style="2" bestFit="1" customWidth="1"/>
    <col min="12532" max="12779" width="10.7109375" style="2"/>
    <col min="12780" max="12780" width="4.42578125" style="2" bestFit="1" customWidth="1"/>
    <col min="12781" max="12781" width="38.5703125" style="2" customWidth="1"/>
    <col min="12782" max="12782" width="15.28515625" style="2" customWidth="1"/>
    <col min="12783" max="12783" width="15" style="2" customWidth="1"/>
    <col min="12784" max="12784" width="16.42578125" style="2" customWidth="1"/>
    <col min="12785" max="12785" width="15" style="2" customWidth="1"/>
    <col min="12786" max="12786" width="13.42578125" style="2" bestFit="1" customWidth="1"/>
    <col min="12787" max="12787" width="13.140625" style="2" bestFit="1" customWidth="1"/>
    <col min="12788" max="13035" width="10.7109375" style="2"/>
    <col min="13036" max="13036" width="4.42578125" style="2" bestFit="1" customWidth="1"/>
    <col min="13037" max="13037" width="38.5703125" style="2" customWidth="1"/>
    <col min="13038" max="13038" width="15.28515625" style="2" customWidth="1"/>
    <col min="13039" max="13039" width="15" style="2" customWidth="1"/>
    <col min="13040" max="13040" width="16.42578125" style="2" customWidth="1"/>
    <col min="13041" max="13041" width="15" style="2" customWidth="1"/>
    <col min="13042" max="13042" width="13.42578125" style="2" bestFit="1" customWidth="1"/>
    <col min="13043" max="13043" width="13.140625" style="2" bestFit="1" customWidth="1"/>
    <col min="13044" max="13291" width="10.7109375" style="2"/>
    <col min="13292" max="13292" width="4.42578125" style="2" bestFit="1" customWidth="1"/>
    <col min="13293" max="13293" width="38.5703125" style="2" customWidth="1"/>
    <col min="13294" max="13294" width="15.28515625" style="2" customWidth="1"/>
    <col min="13295" max="13295" width="15" style="2" customWidth="1"/>
    <col min="13296" max="13296" width="16.42578125" style="2" customWidth="1"/>
    <col min="13297" max="13297" width="15" style="2" customWidth="1"/>
    <col min="13298" max="13298" width="13.42578125" style="2" bestFit="1" customWidth="1"/>
    <col min="13299" max="13299" width="13.140625" style="2" bestFit="1" customWidth="1"/>
    <col min="13300" max="13547" width="10.7109375" style="2"/>
    <col min="13548" max="13548" width="4.42578125" style="2" bestFit="1" customWidth="1"/>
    <col min="13549" max="13549" width="38.5703125" style="2" customWidth="1"/>
    <col min="13550" max="13550" width="15.28515625" style="2" customWidth="1"/>
    <col min="13551" max="13551" width="15" style="2" customWidth="1"/>
    <col min="13552" max="13552" width="16.42578125" style="2" customWidth="1"/>
    <col min="13553" max="13553" width="15" style="2" customWidth="1"/>
    <col min="13554" max="13554" width="13.42578125" style="2" bestFit="1" customWidth="1"/>
    <col min="13555" max="13555" width="13.140625" style="2" bestFit="1" customWidth="1"/>
    <col min="13556" max="13803" width="10.7109375" style="2"/>
    <col min="13804" max="13804" width="4.42578125" style="2" bestFit="1" customWidth="1"/>
    <col min="13805" max="13805" width="38.5703125" style="2" customWidth="1"/>
    <col min="13806" max="13806" width="15.28515625" style="2" customWidth="1"/>
    <col min="13807" max="13807" width="15" style="2" customWidth="1"/>
    <col min="13808" max="13808" width="16.42578125" style="2" customWidth="1"/>
    <col min="13809" max="13809" width="15" style="2" customWidth="1"/>
    <col min="13810" max="13810" width="13.42578125" style="2" bestFit="1" customWidth="1"/>
    <col min="13811" max="13811" width="13.140625" style="2" bestFit="1" customWidth="1"/>
    <col min="13812" max="14059" width="10.7109375" style="2"/>
    <col min="14060" max="14060" width="4.42578125" style="2" bestFit="1" customWidth="1"/>
    <col min="14061" max="14061" width="38.5703125" style="2" customWidth="1"/>
    <col min="14062" max="14062" width="15.28515625" style="2" customWidth="1"/>
    <col min="14063" max="14063" width="15" style="2" customWidth="1"/>
    <col min="14064" max="14064" width="16.42578125" style="2" customWidth="1"/>
    <col min="14065" max="14065" width="15" style="2" customWidth="1"/>
    <col min="14066" max="14066" width="13.42578125" style="2" bestFit="1" customWidth="1"/>
    <col min="14067" max="14067" width="13.140625" style="2" bestFit="1" customWidth="1"/>
    <col min="14068" max="14315" width="10.7109375" style="2"/>
    <col min="14316" max="14316" width="4.42578125" style="2" bestFit="1" customWidth="1"/>
    <col min="14317" max="14317" width="38.5703125" style="2" customWidth="1"/>
    <col min="14318" max="14318" width="15.28515625" style="2" customWidth="1"/>
    <col min="14319" max="14319" width="15" style="2" customWidth="1"/>
    <col min="14320" max="14320" width="16.42578125" style="2" customWidth="1"/>
    <col min="14321" max="14321" width="15" style="2" customWidth="1"/>
    <col min="14322" max="14322" width="13.42578125" style="2" bestFit="1" customWidth="1"/>
    <col min="14323" max="14323" width="13.140625" style="2" bestFit="1" customWidth="1"/>
    <col min="14324" max="14571" width="10.7109375" style="2"/>
    <col min="14572" max="14572" width="4.42578125" style="2" bestFit="1" customWidth="1"/>
    <col min="14573" max="14573" width="38.5703125" style="2" customWidth="1"/>
    <col min="14574" max="14574" width="15.28515625" style="2" customWidth="1"/>
    <col min="14575" max="14575" width="15" style="2" customWidth="1"/>
    <col min="14576" max="14576" width="16.42578125" style="2" customWidth="1"/>
    <col min="14577" max="14577" width="15" style="2" customWidth="1"/>
    <col min="14578" max="14578" width="13.42578125" style="2" bestFit="1" customWidth="1"/>
    <col min="14579" max="14579" width="13.140625" style="2" bestFit="1" customWidth="1"/>
    <col min="14580" max="14827" width="10.7109375" style="2"/>
    <col min="14828" max="14828" width="4.42578125" style="2" bestFit="1" customWidth="1"/>
    <col min="14829" max="14829" width="38.5703125" style="2" customWidth="1"/>
    <col min="14830" max="14830" width="15.28515625" style="2" customWidth="1"/>
    <col min="14831" max="14831" width="15" style="2" customWidth="1"/>
    <col min="14832" max="14832" width="16.42578125" style="2" customWidth="1"/>
    <col min="14833" max="14833" width="15" style="2" customWidth="1"/>
    <col min="14834" max="14834" width="13.42578125" style="2" bestFit="1" customWidth="1"/>
    <col min="14835" max="14835" width="13.140625" style="2" bestFit="1" customWidth="1"/>
    <col min="14836" max="15083" width="10.7109375" style="2"/>
    <col min="15084" max="15084" width="4.42578125" style="2" bestFit="1" customWidth="1"/>
    <col min="15085" max="15085" width="38.5703125" style="2" customWidth="1"/>
    <col min="15086" max="15086" width="15.28515625" style="2" customWidth="1"/>
    <col min="15087" max="15087" width="15" style="2" customWidth="1"/>
    <col min="15088" max="15088" width="16.42578125" style="2" customWidth="1"/>
    <col min="15089" max="15089" width="15" style="2" customWidth="1"/>
    <col min="15090" max="15090" width="13.42578125" style="2" bestFit="1" customWidth="1"/>
    <col min="15091" max="15091" width="13.140625" style="2" bestFit="1" customWidth="1"/>
    <col min="15092" max="15339" width="10.7109375" style="2"/>
    <col min="15340" max="15340" width="4.42578125" style="2" bestFit="1" customWidth="1"/>
    <col min="15341" max="15341" width="38.5703125" style="2" customWidth="1"/>
    <col min="15342" max="15342" width="15.28515625" style="2" customWidth="1"/>
    <col min="15343" max="15343" width="15" style="2" customWidth="1"/>
    <col min="15344" max="15344" width="16.42578125" style="2" customWidth="1"/>
    <col min="15345" max="15345" width="15" style="2" customWidth="1"/>
    <col min="15346" max="15346" width="13.42578125" style="2" bestFit="1" customWidth="1"/>
    <col min="15347" max="15347" width="13.140625" style="2" bestFit="1" customWidth="1"/>
    <col min="15348" max="15595" width="10.7109375" style="2"/>
    <col min="15596" max="15596" width="4.42578125" style="2" bestFit="1" customWidth="1"/>
    <col min="15597" max="15597" width="38.5703125" style="2" customWidth="1"/>
    <col min="15598" max="15598" width="15.28515625" style="2" customWidth="1"/>
    <col min="15599" max="15599" width="15" style="2" customWidth="1"/>
    <col min="15600" max="15600" width="16.42578125" style="2" customWidth="1"/>
    <col min="15601" max="15601" width="15" style="2" customWidth="1"/>
    <col min="15602" max="15602" width="13.42578125" style="2" bestFit="1" customWidth="1"/>
    <col min="15603" max="15603" width="13.140625" style="2" bestFit="1" customWidth="1"/>
    <col min="15604" max="15851" width="10.7109375" style="2"/>
    <col min="15852" max="15852" width="4.42578125" style="2" bestFit="1" customWidth="1"/>
    <col min="15853" max="15853" width="38.5703125" style="2" customWidth="1"/>
    <col min="15854" max="15854" width="15.28515625" style="2" customWidth="1"/>
    <col min="15855" max="15855" width="15" style="2" customWidth="1"/>
    <col min="15856" max="15856" width="16.42578125" style="2" customWidth="1"/>
    <col min="15857" max="15857" width="15" style="2" customWidth="1"/>
    <col min="15858" max="15858" width="13.42578125" style="2" bestFit="1" customWidth="1"/>
    <col min="15859" max="15859" width="13.140625" style="2" bestFit="1" customWidth="1"/>
    <col min="15860" max="16107" width="10.7109375" style="2"/>
    <col min="16108" max="16108" width="4.42578125" style="2" bestFit="1" customWidth="1"/>
    <col min="16109" max="16109" width="38.5703125" style="2" customWidth="1"/>
    <col min="16110" max="16110" width="15.28515625" style="2" customWidth="1"/>
    <col min="16111" max="16111" width="15" style="2" customWidth="1"/>
    <col min="16112" max="16112" width="16.42578125" style="2" customWidth="1"/>
    <col min="16113" max="16113" width="15" style="2" customWidth="1"/>
    <col min="16114" max="16114" width="13.42578125" style="2" bestFit="1" customWidth="1"/>
    <col min="16115" max="16115" width="13.140625" style="2" bestFit="1" customWidth="1"/>
    <col min="16116" max="16384" width="10.7109375" style="2"/>
  </cols>
  <sheetData>
    <row r="1" spans="1:10" x14ac:dyDescent="0.25">
      <c r="A1" s="43"/>
      <c r="B1" s="43"/>
      <c r="C1" s="43"/>
      <c r="D1" s="43"/>
      <c r="E1" s="43"/>
      <c r="F1" s="43"/>
    </row>
    <row r="2" spans="1:10" ht="15.75" x14ac:dyDescent="0.25">
      <c r="A2" s="3"/>
      <c r="B2" s="4"/>
      <c r="C2" s="4"/>
      <c r="D2" s="4"/>
      <c r="E2" s="4"/>
      <c r="F2" s="4"/>
    </row>
    <row r="3" spans="1:10" x14ac:dyDescent="0.25">
      <c r="A3" s="4"/>
      <c r="B3" s="4"/>
      <c r="C3" s="4"/>
      <c r="D3" s="4"/>
      <c r="E3" s="4"/>
      <c r="F3" s="4"/>
    </row>
    <row r="4" spans="1:10" x14ac:dyDescent="0.25">
      <c r="A4" s="4"/>
      <c r="B4" s="4"/>
      <c r="C4" s="4"/>
      <c r="D4" s="4"/>
      <c r="E4" s="4"/>
      <c r="F4" s="4"/>
    </row>
    <row r="5" spans="1:10" ht="20.25" x14ac:dyDescent="0.25">
      <c r="A5" s="44" t="s">
        <v>0</v>
      </c>
      <c r="B5" s="44"/>
      <c r="C5" s="44"/>
      <c r="D5" s="44"/>
      <c r="E5" s="44"/>
      <c r="F5" s="44"/>
    </row>
    <row r="6" spans="1:10" ht="18.75" x14ac:dyDescent="0.25">
      <c r="A6" s="45" t="s">
        <v>1</v>
      </c>
      <c r="B6" s="45"/>
      <c r="C6" s="45"/>
      <c r="D6" s="45"/>
      <c r="E6" s="45"/>
      <c r="F6" s="45"/>
    </row>
    <row r="7" spans="1:10" ht="18.75" x14ac:dyDescent="0.25">
      <c r="A7" s="45" t="s">
        <v>42</v>
      </c>
      <c r="B7" s="45"/>
      <c r="C7" s="45"/>
      <c r="D7" s="45"/>
      <c r="E7" s="45"/>
      <c r="F7" s="45"/>
    </row>
    <row r="8" spans="1:10" ht="18.75" x14ac:dyDescent="0.25">
      <c r="A8" s="45" t="s">
        <v>2</v>
      </c>
      <c r="B8" s="45"/>
      <c r="C8" s="45"/>
      <c r="D8" s="45"/>
      <c r="E8" s="45"/>
      <c r="F8" s="45"/>
    </row>
    <row r="9" spans="1:10" ht="18.75" x14ac:dyDescent="0.25">
      <c r="A9" s="42"/>
      <c r="B9" s="42"/>
      <c r="C9" s="42"/>
      <c r="D9" s="42"/>
      <c r="E9" s="42"/>
      <c r="F9" s="42"/>
    </row>
    <row r="10" spans="1:10" x14ac:dyDescent="0.25">
      <c r="A10" s="5"/>
      <c r="B10" s="5"/>
      <c r="C10" s="5"/>
      <c r="D10" s="5"/>
      <c r="E10" s="5"/>
      <c r="F10" s="5"/>
    </row>
    <row r="11" spans="1:10" ht="31.5" x14ac:dyDescent="0.25">
      <c r="A11" s="37" t="s">
        <v>3</v>
      </c>
      <c r="B11" s="37"/>
      <c r="C11" s="6" t="s">
        <v>4</v>
      </c>
      <c r="D11" s="6" t="s">
        <v>5</v>
      </c>
      <c r="E11" s="6" t="s">
        <v>44</v>
      </c>
      <c r="F11" s="6" t="s">
        <v>6</v>
      </c>
    </row>
    <row r="12" spans="1:10" ht="15.75" x14ac:dyDescent="0.25">
      <c r="A12" s="7">
        <v>1</v>
      </c>
      <c r="B12" s="8" t="s">
        <v>7</v>
      </c>
      <c r="C12" s="9">
        <f>SUM(C13:C18)</f>
        <v>20470329195</v>
      </c>
      <c r="D12" s="9">
        <f>SUM(D13:D18)</f>
        <v>10800901918.73</v>
      </c>
      <c r="E12" s="10">
        <f>D12/C12</f>
        <v>0.52763694300373953</v>
      </c>
      <c r="F12" s="9">
        <f>C12-D12</f>
        <v>9669427276.2700005</v>
      </c>
    </row>
    <row r="13" spans="1:10" hidden="1" x14ac:dyDescent="0.25">
      <c r="A13" s="11">
        <v>1.1000000000000001</v>
      </c>
      <c r="B13" s="12" t="s">
        <v>8</v>
      </c>
      <c r="C13" s="13"/>
      <c r="D13" s="13"/>
      <c r="E13" s="14" t="e">
        <f>D13/C13</f>
        <v>#DIV/0!</v>
      </c>
      <c r="F13" s="13">
        <f t="shared" ref="F13:F21" si="0">C13-D13</f>
        <v>0</v>
      </c>
    </row>
    <row r="14" spans="1:10" ht="15" hidden="1" customHeight="1" x14ac:dyDescent="0.25">
      <c r="A14" s="11">
        <v>1.2</v>
      </c>
      <c r="B14" s="12" t="s">
        <v>9</v>
      </c>
      <c r="C14" s="13"/>
      <c r="D14" s="13"/>
      <c r="E14" s="14"/>
      <c r="F14" s="13">
        <f t="shared" si="0"/>
        <v>0</v>
      </c>
    </row>
    <row r="15" spans="1:10" ht="15" hidden="1" customHeight="1" x14ac:dyDescent="0.25">
      <c r="A15" s="11">
        <v>1.3</v>
      </c>
      <c r="B15" s="12" t="s">
        <v>10</v>
      </c>
      <c r="C15" s="13"/>
      <c r="D15" s="13"/>
      <c r="E15" s="14"/>
      <c r="F15" s="13">
        <f t="shared" si="0"/>
        <v>0</v>
      </c>
    </row>
    <row r="16" spans="1:10" x14ac:dyDescent="0.25">
      <c r="A16" s="11">
        <v>1.4</v>
      </c>
      <c r="B16" s="12" t="s">
        <v>11</v>
      </c>
      <c r="C16" s="13">
        <f>15078900874+3500000000</f>
        <v>18578900874</v>
      </c>
      <c r="D16" s="13">
        <f>9958086298.56-D20</f>
        <v>9958086298.5599995</v>
      </c>
      <c r="E16" s="14">
        <f>D16/C16</f>
        <v>0.53598898912775372</v>
      </c>
      <c r="F16" s="13">
        <f>C16-D16</f>
        <v>8620814575.4400005</v>
      </c>
      <c r="H16" s="31"/>
      <c r="I16" s="1"/>
      <c r="J16" s="31"/>
    </row>
    <row r="17" spans="1:10" x14ac:dyDescent="0.25">
      <c r="A17" s="11">
        <v>1.5</v>
      </c>
      <c r="B17" s="12" t="s">
        <v>12</v>
      </c>
      <c r="C17" s="13">
        <v>1600000000</v>
      </c>
      <c r="D17" s="13">
        <v>838850053.34000003</v>
      </c>
      <c r="E17" s="14">
        <f t="shared" ref="E17:E18" si="1">D17/C17</f>
        <v>0.52428128333750001</v>
      </c>
      <c r="F17" s="13">
        <f>C17-D17</f>
        <v>761149946.65999997</v>
      </c>
      <c r="J17" s="1"/>
    </row>
    <row r="18" spans="1:10" x14ac:dyDescent="0.25">
      <c r="A18" s="11">
        <v>1.6</v>
      </c>
      <c r="B18" s="12" t="s">
        <v>13</v>
      </c>
      <c r="C18" s="13">
        <f>275000000+16428321</f>
        <v>291428321</v>
      </c>
      <c r="D18" s="13">
        <v>3965566.83</v>
      </c>
      <c r="E18" s="14">
        <f t="shared" si="1"/>
        <v>1.3607348854746345E-2</v>
      </c>
      <c r="F18" s="13">
        <f t="shared" si="0"/>
        <v>287462754.17000002</v>
      </c>
      <c r="J18" s="1"/>
    </row>
    <row r="19" spans="1:10" ht="15.75" x14ac:dyDescent="0.25">
      <c r="A19" s="7">
        <v>3</v>
      </c>
      <c r="B19" s="8" t="s">
        <v>14</v>
      </c>
      <c r="C19" s="9">
        <f>SUM(C20:C21)</f>
        <v>3429671328.8099999</v>
      </c>
      <c r="D19" s="9">
        <f>SUM(D20:D21)</f>
        <v>0</v>
      </c>
      <c r="E19" s="10">
        <f>+E20+E21</f>
        <v>0</v>
      </c>
      <c r="F19" s="9">
        <f t="shared" si="0"/>
        <v>3429671328.8099999</v>
      </c>
      <c r="J19" s="32"/>
    </row>
    <row r="20" spans="1:10" x14ac:dyDescent="0.25">
      <c r="A20" s="11">
        <v>3.1</v>
      </c>
      <c r="B20" s="12" t="s">
        <v>15</v>
      </c>
      <c r="C20" s="15">
        <v>3429671328.8099999</v>
      </c>
      <c r="D20" s="16"/>
      <c r="E20" s="14">
        <f>D20/C20</f>
        <v>0</v>
      </c>
      <c r="F20" s="13">
        <f>C20-D20</f>
        <v>3429671328.8099999</v>
      </c>
    </row>
    <row r="21" spans="1:10" hidden="1" x14ac:dyDescent="0.25">
      <c r="A21" s="11">
        <v>3.2</v>
      </c>
      <c r="B21" s="12" t="s">
        <v>16</v>
      </c>
      <c r="C21" s="13">
        <v>0</v>
      </c>
      <c r="D21" s="13">
        <v>0</v>
      </c>
      <c r="E21" s="14">
        <v>0</v>
      </c>
      <c r="F21" s="13">
        <f t="shared" si="0"/>
        <v>0</v>
      </c>
    </row>
    <row r="22" spans="1:10" x14ac:dyDescent="0.25">
      <c r="A22" s="11"/>
      <c r="B22" s="12"/>
      <c r="C22" s="13"/>
      <c r="D22" s="13"/>
      <c r="E22" s="14"/>
      <c r="F22" s="13"/>
    </row>
    <row r="23" spans="1:10" ht="31.5" x14ac:dyDescent="0.25">
      <c r="A23" s="7" t="s">
        <v>17</v>
      </c>
      <c r="B23" s="8" t="s">
        <v>18</v>
      </c>
      <c r="C23" s="9">
        <f>C12+C19</f>
        <v>23900000523.810001</v>
      </c>
      <c r="D23" s="9">
        <f>D12+D19</f>
        <v>10800901918.73</v>
      </c>
      <c r="E23" s="10">
        <f>D23/C23</f>
        <v>0.45192057246901607</v>
      </c>
      <c r="F23" s="9">
        <f>C23-D23</f>
        <v>13099098605.080002</v>
      </c>
    </row>
    <row r="24" spans="1:10" ht="15.75" x14ac:dyDescent="0.25">
      <c r="A24" s="7"/>
      <c r="B24" s="8"/>
      <c r="C24" s="9"/>
      <c r="D24" s="9"/>
      <c r="E24" s="10"/>
      <c r="F24" s="9"/>
    </row>
    <row r="25" spans="1:10" ht="15.75" x14ac:dyDescent="0.25">
      <c r="A25" s="7">
        <v>2</v>
      </c>
      <c r="B25" s="8" t="s">
        <v>19</v>
      </c>
      <c r="C25" s="9">
        <f>SUM(C26:C32)</f>
        <v>23872307121.120003</v>
      </c>
      <c r="D25" s="9">
        <f>SUM(D26:D32)</f>
        <v>8778404288.2299995</v>
      </c>
      <c r="E25" s="10">
        <f t="shared" ref="E25:E30" si="2">D25/C25</f>
        <v>0.36772333079041536</v>
      </c>
      <c r="F25" s="9">
        <f>SUM(F26:F32)</f>
        <v>15093902832.889999</v>
      </c>
    </row>
    <row r="26" spans="1:10" x14ac:dyDescent="0.25">
      <c r="A26" s="11">
        <v>2.1</v>
      </c>
      <c r="B26" s="12" t="s">
        <v>20</v>
      </c>
      <c r="C26" s="13">
        <v>3435999943</v>
      </c>
      <c r="D26" s="13">
        <v>1463145124.02</v>
      </c>
      <c r="E26" s="14">
        <f>D26/C26</f>
        <v>0.42582804083009262</v>
      </c>
      <c r="F26" s="13">
        <f>C26-D26</f>
        <v>1972854818.98</v>
      </c>
    </row>
    <row r="27" spans="1:10" x14ac:dyDescent="0.25">
      <c r="A27" s="11">
        <v>2.2000000000000002</v>
      </c>
      <c r="B27" s="12" t="s">
        <v>21</v>
      </c>
      <c r="C27" s="13">
        <v>3989638909.9299998</v>
      </c>
      <c r="D27" s="13">
        <v>1272421773.8899999</v>
      </c>
      <c r="E27" s="14">
        <f t="shared" si="2"/>
        <v>0.31893156313545307</v>
      </c>
      <c r="F27" s="13">
        <f t="shared" ref="F27:F33" si="3">C27-D27</f>
        <v>2717217136.04</v>
      </c>
    </row>
    <row r="28" spans="1:10" x14ac:dyDescent="0.25">
      <c r="A28" s="11">
        <v>2.2999999999999998</v>
      </c>
      <c r="B28" s="12" t="s">
        <v>22</v>
      </c>
      <c r="C28" s="13">
        <v>1431040641.77</v>
      </c>
      <c r="D28" s="13">
        <v>292096642.00999999</v>
      </c>
      <c r="E28" s="14">
        <f t="shared" si="2"/>
        <v>0.20411484725459419</v>
      </c>
      <c r="F28" s="13">
        <f t="shared" si="3"/>
        <v>1138943999.76</v>
      </c>
    </row>
    <row r="29" spans="1:10" x14ac:dyDescent="0.25">
      <c r="A29" s="11">
        <v>2.4</v>
      </c>
      <c r="B29" s="12" t="s">
        <v>23</v>
      </c>
      <c r="C29" s="13">
        <v>14810983.449999999</v>
      </c>
      <c r="D29" s="13">
        <v>2231108.7999999998</v>
      </c>
      <c r="E29" s="14">
        <f t="shared" si="2"/>
        <v>0.15063880177382818</v>
      </c>
      <c r="F29" s="13">
        <f t="shared" si="3"/>
        <v>12579874.649999999</v>
      </c>
    </row>
    <row r="30" spans="1:10" x14ac:dyDescent="0.25">
      <c r="A30" s="11">
        <v>2.5</v>
      </c>
      <c r="B30" s="12" t="s">
        <v>24</v>
      </c>
      <c r="C30" s="13">
        <v>180000000</v>
      </c>
      <c r="D30" s="13">
        <v>0</v>
      </c>
      <c r="E30" s="14">
        <f t="shared" si="2"/>
        <v>0</v>
      </c>
      <c r="F30" s="13">
        <f>C30-D30</f>
        <v>180000000</v>
      </c>
    </row>
    <row r="31" spans="1:10" x14ac:dyDescent="0.25">
      <c r="A31" s="11">
        <v>2.6</v>
      </c>
      <c r="B31" s="12" t="s">
        <v>25</v>
      </c>
      <c r="C31" s="13">
        <v>694670438.47000003</v>
      </c>
      <c r="D31" s="13">
        <v>107420187.31999999</v>
      </c>
      <c r="E31" s="14">
        <f>D31/C31</f>
        <v>0.15463474673917485</v>
      </c>
      <c r="F31" s="13">
        <f t="shared" si="3"/>
        <v>587250251.1500001</v>
      </c>
    </row>
    <row r="32" spans="1:10" x14ac:dyDescent="0.25">
      <c r="A32" s="11">
        <v>2.7</v>
      </c>
      <c r="B32" s="12" t="s">
        <v>26</v>
      </c>
      <c r="C32" s="13">
        <v>14126146204.5</v>
      </c>
      <c r="D32" s="13">
        <v>5641089452.1899996</v>
      </c>
      <c r="E32" s="14">
        <f>D32/C32</f>
        <v>0.39933675968842686</v>
      </c>
      <c r="F32" s="13">
        <f t="shared" si="3"/>
        <v>8485056752.3100004</v>
      </c>
    </row>
    <row r="33" spans="1:6" ht="30" hidden="1" x14ac:dyDescent="0.25">
      <c r="A33" s="11">
        <v>2.8</v>
      </c>
      <c r="B33" s="12" t="s">
        <v>27</v>
      </c>
      <c r="C33" s="13"/>
      <c r="D33" s="13"/>
      <c r="E33" s="14"/>
      <c r="F33" s="13">
        <f t="shared" si="3"/>
        <v>0</v>
      </c>
    </row>
    <row r="34" spans="1:6" hidden="1" x14ac:dyDescent="0.25">
      <c r="A34" s="11">
        <v>2.9</v>
      </c>
      <c r="B34" s="12" t="s">
        <v>28</v>
      </c>
      <c r="C34" s="13"/>
      <c r="D34" s="13"/>
      <c r="E34" s="14"/>
      <c r="F34" s="13">
        <f>C34-D34</f>
        <v>0</v>
      </c>
    </row>
    <row r="35" spans="1:6" ht="15.75" x14ac:dyDescent="0.25">
      <c r="A35" s="7">
        <v>4</v>
      </c>
      <c r="B35" s="8" t="s">
        <v>29</v>
      </c>
      <c r="C35" s="9">
        <v>27693402.690000001</v>
      </c>
      <c r="D35" s="9">
        <f>SUM(D36+D37)</f>
        <v>19079925.02</v>
      </c>
      <c r="E35" s="10">
        <f>SUM(E36+E37)</f>
        <v>0.68897004942226547</v>
      </c>
      <c r="F35" s="9">
        <f>SUM(F36+F37)</f>
        <v>8613477.6700000018</v>
      </c>
    </row>
    <row r="36" spans="1:6" ht="15.75" x14ac:dyDescent="0.25">
      <c r="A36" s="11">
        <v>4.0999999999999996</v>
      </c>
      <c r="B36" s="12" t="s">
        <v>30</v>
      </c>
      <c r="C36" s="9"/>
      <c r="D36" s="17"/>
      <c r="E36" s="18"/>
      <c r="F36" s="9"/>
    </row>
    <row r="37" spans="1:6" x14ac:dyDescent="0.25">
      <c r="A37" s="11">
        <v>4.2</v>
      </c>
      <c r="B37" s="12" t="s">
        <v>31</v>
      </c>
      <c r="C37" s="13">
        <v>27693402.690000001</v>
      </c>
      <c r="D37" s="13">
        <v>19079925.02</v>
      </c>
      <c r="E37" s="19">
        <f>D37/C37</f>
        <v>0.68897004942226547</v>
      </c>
      <c r="F37" s="13">
        <f>C37-D37</f>
        <v>8613477.6700000018</v>
      </c>
    </row>
    <row r="38" spans="1:6" x14ac:dyDescent="0.25">
      <c r="A38" s="11"/>
      <c r="B38" s="12"/>
      <c r="C38" s="13"/>
      <c r="D38" s="13"/>
      <c r="E38" s="14"/>
      <c r="F38" s="13"/>
    </row>
    <row r="39" spans="1:6" ht="31.5" x14ac:dyDescent="0.25">
      <c r="A39" s="7" t="s">
        <v>32</v>
      </c>
      <c r="B39" s="8" t="s">
        <v>33</v>
      </c>
      <c r="C39" s="9">
        <f>C25+C35</f>
        <v>23900000523.810001</v>
      </c>
      <c r="D39" s="9">
        <f>D25+D35</f>
        <v>8797484213.25</v>
      </c>
      <c r="E39" s="10">
        <f>D39/C39</f>
        <v>0.36809556570869711</v>
      </c>
      <c r="F39" s="9">
        <f>C39-D39</f>
        <v>15102516310.560001</v>
      </c>
    </row>
    <row r="40" spans="1:6" x14ac:dyDescent="0.25">
      <c r="A40" s="11"/>
      <c r="B40" s="12"/>
      <c r="C40" s="13"/>
      <c r="D40" s="13"/>
      <c r="E40" s="14"/>
      <c r="F40" s="13"/>
    </row>
    <row r="41" spans="1:6" ht="15.75" x14ac:dyDescent="0.25">
      <c r="A41" s="20"/>
      <c r="B41" s="21" t="s">
        <v>34</v>
      </c>
      <c r="C41" s="22">
        <f>C23-C39</f>
        <v>0</v>
      </c>
      <c r="D41" s="22">
        <f>D23-D39</f>
        <v>2003417705.4799995</v>
      </c>
      <c r="E41" s="10">
        <f>E23-E39</f>
        <v>8.3825006760318954E-2</v>
      </c>
      <c r="F41" s="22">
        <f>F23-F39</f>
        <v>-2003417705.4799995</v>
      </c>
    </row>
    <row r="42" spans="1:6" ht="15.75" x14ac:dyDescent="0.25">
      <c r="A42" s="23"/>
      <c r="B42" s="21"/>
      <c r="C42" s="24"/>
      <c r="D42" s="24"/>
      <c r="E42" s="24"/>
      <c r="F42" s="24"/>
    </row>
    <row r="43" spans="1:6" ht="15.75" x14ac:dyDescent="0.25">
      <c r="A43" s="23"/>
      <c r="B43" s="21"/>
      <c r="C43" s="25"/>
      <c r="D43" s="26"/>
      <c r="E43" s="24"/>
      <c r="F43" s="24"/>
    </row>
    <row r="44" spans="1:6" x14ac:dyDescent="0.25">
      <c r="A44" s="23"/>
      <c r="B44" s="38" t="s">
        <v>35</v>
      </c>
      <c r="C44" s="38"/>
      <c r="D44" s="38"/>
      <c r="E44" s="38"/>
      <c r="F44" s="38"/>
    </row>
    <row r="45" spans="1:6" ht="66" customHeight="1" x14ac:dyDescent="0.25">
      <c r="A45" s="23"/>
      <c r="B45" s="39" t="s">
        <v>43</v>
      </c>
      <c r="C45" s="39"/>
      <c r="D45" s="39"/>
      <c r="E45" s="39"/>
      <c r="F45" s="39"/>
    </row>
    <row r="46" spans="1:6" ht="15.75" x14ac:dyDescent="0.25">
      <c r="A46" s="23"/>
      <c r="B46" s="27"/>
      <c r="C46" s="27"/>
      <c r="D46" s="27"/>
      <c r="E46" s="27"/>
      <c r="F46" s="27"/>
    </row>
    <row r="47" spans="1:6" ht="15.75" x14ac:dyDescent="0.25">
      <c r="A47" s="23"/>
      <c r="B47" s="21"/>
      <c r="C47" s="24"/>
      <c r="D47" s="24"/>
      <c r="E47" s="24"/>
      <c r="F47" s="24"/>
    </row>
    <row r="48" spans="1:6" ht="15.75" x14ac:dyDescent="0.25">
      <c r="A48" s="23"/>
      <c r="B48" s="21"/>
      <c r="C48" s="28"/>
      <c r="D48" s="29"/>
      <c r="E48" s="24"/>
      <c r="F48" s="24"/>
    </row>
    <row r="49" spans="1:6" x14ac:dyDescent="0.25">
      <c r="A49" s="40" t="s">
        <v>36</v>
      </c>
      <c r="B49" s="40"/>
      <c r="C49" s="41" t="s">
        <v>37</v>
      </c>
      <c r="D49" s="41"/>
      <c r="E49" s="40" t="s">
        <v>38</v>
      </c>
      <c r="F49" s="40"/>
    </row>
    <row r="50" spans="1:6" x14ac:dyDescent="0.25">
      <c r="A50" s="33" t="s">
        <v>39</v>
      </c>
      <c r="B50" s="33"/>
      <c r="C50" s="34" t="s">
        <v>40</v>
      </c>
      <c r="D50" s="34"/>
      <c r="E50" s="33" t="s">
        <v>41</v>
      </c>
      <c r="F50" s="33"/>
    </row>
    <row r="51" spans="1:6" ht="17.25" x14ac:dyDescent="0.3">
      <c r="B51" s="30"/>
      <c r="C51" s="30"/>
      <c r="D51" s="30"/>
    </row>
    <row r="52" spans="1:6" ht="17.25" x14ac:dyDescent="0.3">
      <c r="B52" s="30"/>
      <c r="C52" s="30"/>
      <c r="D52" s="30"/>
    </row>
    <row r="53" spans="1:6" ht="17.25" x14ac:dyDescent="0.3">
      <c r="B53" s="30"/>
      <c r="C53" s="30"/>
      <c r="D53" s="30"/>
    </row>
    <row r="54" spans="1:6" ht="17.25" x14ac:dyDescent="0.3">
      <c r="B54" s="30"/>
      <c r="C54" s="30"/>
      <c r="D54" s="30"/>
    </row>
    <row r="55" spans="1:6" ht="17.25" x14ac:dyDescent="0.3">
      <c r="B55" s="30"/>
      <c r="C55" s="30"/>
      <c r="D55" s="30"/>
    </row>
    <row r="56" spans="1:6" ht="16.5" x14ac:dyDescent="0.25">
      <c r="B56" s="35"/>
      <c r="C56" s="35"/>
      <c r="D56" s="35"/>
      <c r="E56" s="35"/>
      <c r="F56" s="35"/>
    </row>
    <row r="57" spans="1:6" ht="16.5" x14ac:dyDescent="0.25">
      <c r="B57" s="36"/>
      <c r="C57" s="36"/>
      <c r="D57" s="36"/>
      <c r="E57" s="36"/>
      <c r="F57" s="36"/>
    </row>
  </sheetData>
  <mergeCells count="17">
    <mergeCell ref="A9:F9"/>
    <mergeCell ref="A1:F1"/>
    <mergeCell ref="A5:F5"/>
    <mergeCell ref="A6:F6"/>
    <mergeCell ref="A7:F7"/>
    <mergeCell ref="A8:F8"/>
    <mergeCell ref="A11:B11"/>
    <mergeCell ref="B44:F44"/>
    <mergeCell ref="B45:F45"/>
    <mergeCell ref="A49:B49"/>
    <mergeCell ref="C49:D49"/>
    <mergeCell ref="E49:F49"/>
    <mergeCell ref="A50:B50"/>
    <mergeCell ref="C50:D50"/>
    <mergeCell ref="E50:F50"/>
    <mergeCell ref="B56:F56"/>
    <mergeCell ref="B57:F57"/>
  </mergeCells>
  <printOptions horizontalCentered="1"/>
  <pageMargins left="0.7" right="0.7" top="0.75" bottom="0.75" header="0.3" footer="0.3"/>
  <pageSetup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Comparativo</vt:lpstr>
      <vt:lpstr>'Estado Comparativo'!Área_de_impresión</vt:lpstr>
      <vt:lpstr>'Estado Comparativo'!Títulos_a_imprimir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Rafael Eliseo Ramírez Peña</cp:lastModifiedBy>
  <cp:lastPrinted>2026-07-15T18:54:42Z</cp:lastPrinted>
  <dcterms:created xsi:type="dcterms:W3CDTF">2025-07-14T13:02:18Z</dcterms:created>
  <dcterms:modified xsi:type="dcterms:W3CDTF">2026-07-15T20:03:03Z</dcterms:modified>
</cp:coreProperties>
</file>